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ioh6\Desktop\"/>
    </mc:Choice>
  </mc:AlternateContent>
  <xr:revisionPtr revIDLastSave="0" documentId="8_{1072C7C6-2B76-4D14-A245-8CD6298C34FD}" xr6:coauthVersionLast="47" xr6:coauthVersionMax="47" xr10:uidLastSave="{00000000-0000-0000-0000-000000000000}"/>
  <bookViews>
    <workbookView xWindow="1620" yWindow="1215" windowWidth="25155" windowHeight="12180" xr2:uid="{45101371-7152-4516-B3E4-9DEADB845C82}"/>
  </bookViews>
  <sheets>
    <sheet name="Instructions" sheetId="3" r:id="rId1"/>
    <sheet name="Enter Observations" sheetId="1" r:id="rId2"/>
    <sheet name="Summary of Observations" sheetId="2" r:id="rId3"/>
    <sheet name="Response Options (do not edit)" sheetId="4" state="hidden" r:id="rId4"/>
  </sheets>
  <definedNames>
    <definedName name="_xlnm._FilterDatabase" localSheetId="1" hidden="1">'Enter Observations'!$A$2:$BN$4</definedName>
    <definedName name="BJ3BJ300">'Enter Observations'!$BJ$3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82" i="2" l="1"/>
  <c r="D82" i="2"/>
  <c r="D81" i="2" a="1"/>
  <c r="D81" i="2" s="1"/>
  <c r="D80" i="2" a="1"/>
  <c r="D80" i="2" s="1"/>
  <c r="D79" i="2" a="1"/>
  <c r="D79" i="2" s="1"/>
  <c r="D78" i="2" a="1"/>
  <c r="D78" i="2" s="1"/>
  <c r="D77" i="2" a="1"/>
  <c r="D77" i="2" s="1"/>
  <c r="D76" i="2" a="1"/>
  <c r="D76" i="2" s="1"/>
  <c r="D75" i="2" a="1"/>
  <c r="D75" i="2" s="1"/>
  <c r="D74" i="2" a="1"/>
  <c r="D74" i="2" s="1"/>
  <c r="D60" i="2"/>
  <c r="E60" i="2" s="1"/>
  <c r="D59" i="2" a="1"/>
  <c r="D59" i="2" s="1"/>
  <c r="E59" i="2" s="1"/>
  <c r="D58" i="2" a="1"/>
  <c r="D58" i="2" s="1"/>
  <c r="E58" i="2" s="1"/>
  <c r="D57" i="2" a="1"/>
  <c r="D57" i="2" s="1"/>
  <c r="E57" i="2" s="1"/>
  <c r="D56" i="2" a="1"/>
  <c r="D56" i="2" s="1"/>
  <c r="E56" i="2" s="1"/>
  <c r="D55" i="2" a="1"/>
  <c r="D55" i="2" s="1"/>
  <c r="E55" i="2" s="1"/>
  <c r="D54" i="2" a="1"/>
  <c r="D54" i="2" s="1"/>
  <c r="E54" i="2" s="1"/>
  <c r="D53" i="2" a="1"/>
  <c r="D53" i="2" s="1"/>
  <c r="E53" i="2" s="1"/>
  <c r="D52" i="2" a="1"/>
  <c r="D52" i="2" s="1"/>
  <c r="E52" i="2" s="1"/>
  <c r="D37" i="2" a="1"/>
  <c r="D37" i="2" s="1"/>
  <c r="E37" i="2" s="1"/>
  <c r="D36" i="2" a="1"/>
  <c r="D36" i="2" s="1"/>
  <c r="E36" i="2" s="1"/>
  <c r="D35" i="2" a="1"/>
  <c r="D35" i="2" s="1"/>
  <c r="E35" i="2" s="1"/>
  <c r="D34" i="2" a="1"/>
  <c r="D34" i="2" s="1"/>
  <c r="E34" i="2" s="1"/>
  <c r="D33" i="2" a="1"/>
  <c r="D33" i="2" s="1"/>
  <c r="E33" i="2" s="1"/>
  <c r="D32" i="2" a="1"/>
  <c r="D32" i="2" s="1"/>
  <c r="E32" i="2" s="1"/>
  <c r="D31" i="2" a="1"/>
  <c r="D31" i="2" s="1"/>
  <c r="E31" i="2" s="1"/>
  <c r="D30" i="2" a="1"/>
  <c r="D30" i="2" s="1"/>
  <c r="E30" i="2" s="1"/>
  <c r="D29" i="2" a="1"/>
  <c r="D29" i="2" s="1"/>
  <c r="E29" i="2" s="1"/>
  <c r="D28" i="2" a="1"/>
  <c r="D28" i="2" s="1"/>
  <c r="E28" i="2" s="1"/>
  <c r="E106" i="2" a="1"/>
  <c r="E106" i="2" s="1"/>
  <c r="D9" i="2"/>
  <c r="D8" i="2"/>
  <c r="C2" i="2"/>
  <c r="E81" i="2" l="1"/>
  <c r="E80" i="2"/>
  <c r="E79" i="2"/>
  <c r="E78" i="2"/>
  <c r="E77" i="2"/>
  <c r="E76" i="2"/>
  <c r="E75" i="2"/>
  <c r="E74" i="2"/>
  <c r="D11" i="2"/>
  <c r="H121" i="2" l="1" a="1"/>
  <c r="H121" i="2" s="1"/>
  <c r="G121" i="2" a="1"/>
  <c r="G121" i="2" s="1"/>
  <c r="H127" i="2" a="1"/>
  <c r="H127" i="2" s="1"/>
  <c r="E127" i="2" a="1"/>
  <c r="E127" i="2" s="1"/>
  <c r="G103" i="2" a="1"/>
  <c r="G103" i="2" s="1"/>
  <c r="E103" i="2" a="1"/>
  <c r="E103" i="2" s="1"/>
  <c r="F103" i="2" a="1"/>
  <c r="F103" i="2" s="1"/>
  <c r="G99" i="2" a="1"/>
  <c r="G99" i="2" s="1"/>
  <c r="F99" i="2" a="1"/>
  <c r="F99" i="2" s="1"/>
  <c r="G95" i="2" a="1"/>
  <c r="G95" i="2" s="1"/>
  <c r="F95" i="2" a="1"/>
  <c r="F95" i="2" s="1"/>
  <c r="G93" i="2" a="1"/>
  <c r="G93" i="2" s="1"/>
  <c r="F93" i="2" a="1"/>
  <c r="F93" i="2" s="1"/>
  <c r="G123" i="2" a="1"/>
  <c r="G123" i="2" s="1"/>
  <c r="F123" i="2" a="1"/>
  <c r="F123" i="2" s="1"/>
  <c r="E123" i="2" a="1"/>
  <c r="E123" i="2" s="1"/>
  <c r="G118" i="2" a="1"/>
  <c r="G118" i="2" s="1"/>
  <c r="F118" i="2" a="1"/>
  <c r="F118" i="2" s="1"/>
  <c r="E118" i="2" a="1"/>
  <c r="E118" i="2" s="1"/>
  <c r="E113" i="2" a="1"/>
  <c r="E113" i="2" s="1"/>
  <c r="G113" i="2" a="1"/>
  <c r="G113" i="2" s="1"/>
  <c r="F113" i="2" a="1"/>
  <c r="F113" i="2" s="1"/>
  <c r="E112" i="2" a="1"/>
  <c r="E112" i="2" s="1"/>
  <c r="G112" i="2" a="1"/>
  <c r="G112" i="2" s="1"/>
  <c r="F112" i="2" a="1"/>
  <c r="F112" i="2" s="1"/>
  <c r="E111" i="2" a="1"/>
  <c r="E111" i="2" s="1"/>
  <c r="G111" i="2" a="1"/>
  <c r="G111" i="2" s="1"/>
  <c r="F111" i="2" a="1"/>
  <c r="F111" i="2" s="1"/>
  <c r="G106" i="2" a="1"/>
  <c r="G106" i="2" s="1"/>
  <c r="F106" i="2" a="1"/>
  <c r="F106" i="2" s="1"/>
  <c r="E90" i="2" a="1"/>
  <c r="E90" i="2" s="1"/>
  <c r="E99" i="2" a="1"/>
  <c r="E99" i="2" s="1"/>
  <c r="E95" i="2" a="1"/>
  <c r="E95" i="2" s="1"/>
  <c r="E93" i="2" a="1"/>
  <c r="E93" i="2" s="1"/>
  <c r="G90" i="2" a="1"/>
  <c r="G90" i="2" s="1"/>
  <c r="F90" i="2" a="1"/>
  <c r="F90" i="2" s="1"/>
  <c r="D71" i="2" a="1"/>
  <c r="D71" i="2" s="1"/>
  <c r="D70" i="2" a="1"/>
  <c r="D70" i="2" s="1"/>
  <c r="D69" i="2" a="1"/>
  <c r="D69" i="2" s="1"/>
  <c r="D65" i="2" a="1"/>
  <c r="D65" i="2" s="1"/>
  <c r="D67" i="2" a="1"/>
  <c r="D67" i="2" s="1"/>
  <c r="D66" i="2" a="1"/>
  <c r="D66" i="2" s="1"/>
  <c r="D48" i="2"/>
  <c r="D47" i="2" a="1"/>
  <c r="D47" i="2" s="1"/>
  <c r="D46" i="2" a="1"/>
  <c r="D46" i="2" s="1"/>
  <c r="D45" i="2" a="1"/>
  <c r="D45" i="2" s="1"/>
  <c r="D25" i="2" a="1"/>
  <c r="D25" i="2" s="1"/>
  <c r="D24" i="2" a="1"/>
  <c r="D24" i="2" s="1"/>
  <c r="D23" i="2" a="1"/>
  <c r="D23" i="2" s="1"/>
  <c r="D22" i="2" a="1"/>
  <c r="D22" i="2" s="1"/>
  <c r="D21" i="2" a="1"/>
  <c r="D21" i="2" s="1"/>
  <c r="D20" i="2" a="1"/>
  <c r="D20" i="2" s="1"/>
  <c r="D18" i="2" a="1"/>
  <c r="D18" i="2" s="1"/>
  <c r="D17" i="2" a="1"/>
  <c r="D17" i="2" s="1"/>
  <c r="D15" i="2" a="1"/>
  <c r="D15" i="2" s="1"/>
  <c r="D44" i="2" l="1" a="1"/>
  <c r="D44" i="2" s="1"/>
  <c r="D43" i="2" a="1"/>
  <c r="D43" i="2" s="1"/>
  <c r="D49" i="2" a="1"/>
  <c r="D49" i="2" s="1"/>
  <c r="D42" i="2" a="1"/>
  <c r="D42" i="2" s="1"/>
  <c r="D40" i="2" a="1"/>
  <c r="D40" i="2" s="1"/>
  <c r="D19" i="2" a="1"/>
  <c r="D19" i="2" s="1"/>
  <c r="D16" i="2" a="1"/>
  <c r="D16" i="2" s="1"/>
  <c r="F127" i="2" l="1" a="1"/>
  <c r="F127" i="2" s="1"/>
  <c r="G127" i="2" a="1"/>
  <c r="G127" i="2" s="1"/>
  <c r="F125" i="2" a="1"/>
  <c r="F125" i="2" s="1"/>
  <c r="G125" i="2" a="1"/>
  <c r="G125" i="2" s="1"/>
  <c r="E125" i="2" a="1"/>
  <c r="E125" i="2" s="1"/>
  <c r="F121" i="2" a="1"/>
  <c r="F121" i="2" s="1"/>
  <c r="G105" i="2" a="1"/>
  <c r="G105" i="2" s="1"/>
  <c r="F105" i="2" a="1"/>
  <c r="F105" i="2" s="1"/>
  <c r="G101" i="2" a="1"/>
  <c r="G101" i="2" s="1"/>
  <c r="E105" i="2" a="1"/>
  <c r="E105" i="2" s="1"/>
  <c r="F101" i="2" a="1"/>
  <c r="F101" i="2" s="1"/>
  <c r="E101" i="2" a="1"/>
  <c r="E101" i="2" s="1"/>
  <c r="G97" i="2" a="1"/>
  <c r="G97" i="2" s="1"/>
  <c r="E121" i="2" a="1"/>
  <c r="E121" i="2" s="1"/>
  <c r="E89" i="2" a="1"/>
  <c r="E89" i="2" s="1"/>
  <c r="E97" i="2" a="1"/>
  <c r="E97" i="2" s="1"/>
  <c r="F97" i="2" a="1"/>
  <c r="F97" i="2" s="1"/>
  <c r="E46" i="2"/>
  <c r="E71" i="2"/>
  <c r="E70" i="2"/>
  <c r="E69" i="2"/>
  <c r="E67" i="2"/>
  <c r="E47" i="2"/>
  <c r="G91" i="2" a="1"/>
  <c r="G91" i="2" s="1"/>
  <c r="F91" i="2" a="1"/>
  <c r="F91" i="2" s="1"/>
  <c r="E91" i="2" a="1"/>
  <c r="E91" i="2" s="1"/>
  <c r="F89" i="2" a="1"/>
  <c r="F89" i="2" s="1"/>
  <c r="G89" i="2" a="1"/>
  <c r="G89" i="2" s="1"/>
  <c r="E40" i="2"/>
  <c r="E42" i="2"/>
  <c r="E43" i="2"/>
  <c r="E48" i="2"/>
  <c r="E66" i="2"/>
  <c r="E49" i="2"/>
  <c r="E65" i="2"/>
  <c r="E44" i="2"/>
  <c r="E45" i="2"/>
  <c r="E17" i="2"/>
  <c r="E25" i="2"/>
  <c r="E18" i="2"/>
  <c r="E24" i="2"/>
  <c r="E16" i="2"/>
  <c r="E23" i="2"/>
  <c r="E22" i="2"/>
  <c r="E21" i="2"/>
  <c r="E20" i="2"/>
  <c r="E19" i="2"/>
  <c r="E15" i="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<sst xmlns="http://schemas.openxmlformats.org/spreadsheetml/2006/main" count="332" uniqueCount="175">
  <si>
    <t>Observation #</t>
  </si>
  <si>
    <t>Facility Name</t>
  </si>
  <si>
    <t>Room</t>
  </si>
  <si>
    <t>Nurse - Unit Manager or above</t>
  </si>
  <si>
    <t>Physician</t>
  </si>
  <si>
    <t>Housekeeping / EVS</t>
  </si>
  <si>
    <t xml:space="preserve">Student </t>
  </si>
  <si>
    <t>Indwelling medical device(s)</t>
  </si>
  <si>
    <t>Other</t>
  </si>
  <si>
    <t>Unknown</t>
  </si>
  <si>
    <t>Dressing</t>
  </si>
  <si>
    <t>Transferring</t>
  </si>
  <si>
    <t>Changing linens</t>
  </si>
  <si>
    <t>Changing briefs or assisting with toileting</t>
  </si>
  <si>
    <t>Question</t>
  </si>
  <si>
    <t>Yes</t>
  </si>
  <si>
    <t>No</t>
  </si>
  <si>
    <t>Infection Preventionist</t>
  </si>
  <si>
    <t>Other contractual staff not employed by facility</t>
  </si>
  <si>
    <t>Emergency Medical Service Personnel</t>
  </si>
  <si>
    <t>Indwelling medical device care or use</t>
  </si>
  <si>
    <t>Number of Observations</t>
  </si>
  <si>
    <t>Percent of Observations</t>
  </si>
  <si>
    <t>Observation Overview</t>
  </si>
  <si>
    <t>Total Number of Observations:</t>
  </si>
  <si>
    <t>Number of Observations Summarized Below:</t>
  </si>
  <si>
    <t>Date Range:</t>
  </si>
  <si>
    <r>
      <t xml:space="preserve">Title or role of person </t>
    </r>
    <r>
      <rPr>
        <b/>
        <i/>
        <sz val="11"/>
        <color theme="1"/>
        <rFont val="Calibri"/>
        <family val="2"/>
        <scheme val="minor"/>
      </rPr>
      <t>conducting observation</t>
    </r>
    <r>
      <rPr>
        <b/>
        <sz val="11"/>
        <color theme="1"/>
        <rFont val="Calibri"/>
        <family val="2"/>
        <scheme val="minor"/>
      </rPr>
      <t>:</t>
    </r>
  </si>
  <si>
    <t>Enter date range of observations</t>
  </si>
  <si>
    <t>Percent of Observations*</t>
  </si>
  <si>
    <t>Wound Care staff</t>
  </si>
  <si>
    <t>Administrative Staff</t>
  </si>
  <si>
    <t xml:space="preserve"> </t>
  </si>
  <si>
    <t>Urinary Catheter</t>
  </si>
  <si>
    <t>Feeding Tube</t>
  </si>
  <si>
    <t>Other, please specify</t>
  </si>
  <si>
    <t>Bathing/ Showering</t>
  </si>
  <si>
    <t>Other, Please Specify</t>
  </si>
  <si>
    <t>1. Title or role of person conducting observation</t>
  </si>
  <si>
    <t xml:space="preserve">Instructions </t>
  </si>
  <si>
    <t>Yes/No/Blank</t>
  </si>
  <si>
    <t>Yes/No/Unk/Blank</t>
  </si>
  <si>
    <t>N/A</t>
  </si>
  <si>
    <t>Is there a Filter applied to the data?</t>
  </si>
  <si>
    <t>*Filtering described in the Instructions tab</t>
  </si>
  <si>
    <t>Unk</t>
  </si>
  <si>
    <t>Sitter/personal caregiver (hired)</t>
  </si>
  <si>
    <t>Other, please specify:</t>
  </si>
  <si>
    <t>Sitter/Personal Caregiver (Hired)</t>
  </si>
  <si>
    <t>Not Applicable (single room or gown not donned)</t>
  </si>
  <si>
    <t>This tool should only be used once you have established the use of EBP in your facility (either in a unit, wing, or entire facility), and can be customized to meet the needs of the Skilled Nursing Facility/Nursing Home. This tool is designed to capture Enhanced Barrier Precautions (EBP) healthcare personnel (HCP) observations during high-contact resident care activities in a skilled nursing facility/nursing home as a part of auditing and feedback.
Responses should refer to current practices.
1. Use the accompanying Enhanced Barrier Precautions Observation tool to collect observations while staff are practicing Enhanced Barrier Precautions (EBP) within your facility. 
Observations may be performed by any staff member, however, staff that perform observations should be trained in doing so. This observation tool and accompany Excel Spreadsheet are optional and can help facilities monitor implementation of EBP and identify opportunities for improvement. 
2. Once the observations have been collected on the paper EBP Observation Tool, you can enter the responses into the sheet titled 'Enter Observations' within this Excel Spreadsheet (by clicking the 'Enter Observations' tab below)</t>
  </si>
  <si>
    <t>Nurse (RN, LVN, LPN)</t>
  </si>
  <si>
    <t>Nurse Practitioner/Physician Assistant (NP/PA)</t>
  </si>
  <si>
    <t>Certified Nursing Assistant/Patient Care Associate/Patient Care Tech (CNA/PCA/PCT)</t>
  </si>
  <si>
    <r>
      <t xml:space="preserve">Bed Identification 
</t>
    </r>
    <r>
      <rPr>
        <sz val="10"/>
        <color theme="1"/>
        <rFont val="Calibri"/>
        <family val="2"/>
        <scheme val="minor"/>
      </rPr>
      <t>(if applicable)</t>
    </r>
  </si>
  <si>
    <t>Unit</t>
  </si>
  <si>
    <t>3. Criteria for use of Enhanced Barrier Precautions (Select 'Yes' for each item that applies)</t>
  </si>
  <si>
    <t>Criteria for use of Enhanced Barrier Precautions</t>
  </si>
  <si>
    <t>Wound</t>
  </si>
  <si>
    <t>Central Line / PICC</t>
  </si>
  <si>
    <t>Tracheostomy Tube</t>
  </si>
  <si>
    <t>Ventilator</t>
  </si>
  <si>
    <t>Multidrug-resistant organism (MDRO) colonization or MDRO infection</t>
  </si>
  <si>
    <t xml:space="preserve">       Urinary catheter</t>
  </si>
  <si>
    <t xml:space="preserve">       Feeding tube</t>
  </si>
  <si>
    <t xml:space="preserve">       Ventilator</t>
  </si>
  <si>
    <t xml:space="preserve">       Tracheostomy tube</t>
  </si>
  <si>
    <t xml:space="preserve">       Central line / PICC</t>
  </si>
  <si>
    <t>4. If question 3 is answered as “Unknown”, please specify what the facility is doing to determine the process for tracking residents meeting criteria for EBP:</t>
  </si>
  <si>
    <t>5. Title or role of person providing high-contact resident care
(person being observed)</t>
  </si>
  <si>
    <t>Nursing Assistant (CNA, PCT, PCA)</t>
  </si>
  <si>
    <t>Licensed Provider (MD, DO, DDS, Podiatrist, NP, PA)</t>
  </si>
  <si>
    <t>Physical/Occupational/Speech Therapist</t>
  </si>
  <si>
    <t>Phlebotomist/Lab technician</t>
  </si>
  <si>
    <t>Other/unknown, please specify:</t>
  </si>
  <si>
    <t>High-contact resident care activity being observed</t>
  </si>
  <si>
    <t>Providing hygiene</t>
  </si>
  <si>
    <t>Bathing/Showering</t>
  </si>
  <si>
    <t>Wound care</t>
  </si>
  <si>
    <t>Gloves</t>
  </si>
  <si>
    <t>Gown</t>
  </si>
  <si>
    <t xml:space="preserve">Gloves                </t>
  </si>
  <si>
    <t xml:space="preserve">Gown                  </t>
  </si>
  <si>
    <t>9. Is an appropriate EBP sign present near the resident room door?</t>
  </si>
  <si>
    <t>5. Title or role of person providing high-contact resident care activities 
(person being observed)</t>
  </si>
  <si>
    <t>Used</t>
  </si>
  <si>
    <t>Not Used</t>
  </si>
  <si>
    <t>10. Are gowns and gloves readily available to the staff entering the resident(s) room?</t>
  </si>
  <si>
    <t>Gowns</t>
  </si>
  <si>
    <t>Immediately outside the room</t>
  </si>
  <si>
    <t>6. High-contact resident care activity being observed (Select 'Yes' for each item that applies)</t>
  </si>
  <si>
    <t>7. During the high-contact resident care activity, was a gown and/or gloves used throughout the activity? (Select 'Yes' for each item that applies)</t>
  </si>
  <si>
    <t>Inside the room</t>
  </si>
  <si>
    <t>11. Is alcohol-based hand sanitizer (ABHS) readily available to the HCP entering the resident(s) room?</t>
  </si>
  <si>
    <t>12. Is a trash receptacle available for staff to discard used PPE?</t>
  </si>
  <si>
    <t>13. Is the room where high-contact resident care is being observed a multi-resident room (i.e., semi-private)?</t>
  </si>
  <si>
    <t>Gown and gloves are doffed (removed) after the HCP completes care with the first resident</t>
  </si>
  <si>
    <t>Hand hygiene is performed after doffing (removing) gown and gloves</t>
  </si>
  <si>
    <t>Gown and gloves are donned (put on) before providing high-contact resident care?</t>
  </si>
  <si>
    <t>17. After completing care for the resident, was the used gown and gloves discarded in the nearest trash receptable?</t>
  </si>
  <si>
    <t>No, specify</t>
  </si>
  <si>
    <t>No, please specify what was seen:</t>
  </si>
  <si>
    <t>If No to #17, please specify what was seen:</t>
  </si>
  <si>
    <t>trash</t>
  </si>
  <si>
    <t>Outside the room</t>
  </si>
  <si>
    <t xml:space="preserve">18. After completing care for the resident and discarding the gown and gloves, did the HCP perform hand hygiene? </t>
  </si>
  <si>
    <t>If No to #18, please specify what was seen:</t>
  </si>
  <si>
    <t>19. If any opportunities for improvement were observed, was real-time feedback provided to the staff member?</t>
  </si>
  <si>
    <t>observed</t>
  </si>
  <si>
    <t>No opportunities for improvement observed</t>
  </si>
  <si>
    <t>20. If question 19 is answered “No”, please briefly describe any plans to summarize observations and provide feedback to HCP another time</t>
  </si>
  <si>
    <t>Date of Assessment</t>
  </si>
  <si>
    <t>Activity not performed</t>
  </si>
  <si>
    <t>16. If question 15 is answered “Yes”, did the HCP complete the following before providing care to the next resident in the same room?</t>
  </si>
  <si>
    <t>Enhanced Barrier Precautions (EBP) Implementation - Observations Tool</t>
  </si>
  <si>
    <t>(For use in Skilled Nursing Facilities / Nursing Homes only)</t>
  </si>
  <si>
    <t>During the high-contact resident care activity, was a gown and/or gloves used throughout the activity?</t>
  </si>
  <si>
    <t xml:space="preserve">       9a. If YES, is the sign clearly visible?</t>
  </si>
  <si>
    <t xml:space="preserve">     10a. If YES, what is available?</t>
  </si>
  <si>
    <t xml:space="preserve">     10b. If YES, where is the PPE located?</t>
  </si>
  <si>
    <t xml:space="preserve">     11b. If YES, where is the ABHS located?</t>
  </si>
  <si>
    <t xml:space="preserve">     12b. If YES, where is the trash receptacle located?</t>
  </si>
  <si>
    <t xml:space="preserve">     17b. If YES, where is the trash receptacle located?</t>
  </si>
  <si>
    <t>Outside of the room</t>
  </si>
  <si>
    <r>
      <t>Title or role of person providing high-contact resident care  (</t>
    </r>
    <r>
      <rPr>
        <b/>
        <i/>
        <sz val="11"/>
        <color theme="1"/>
        <rFont val="Calibri"/>
        <family val="2"/>
        <scheme val="minor"/>
      </rPr>
      <t>person being observed</t>
    </r>
    <r>
      <rPr>
        <b/>
        <sz val="11"/>
        <color theme="1"/>
        <rFont val="Calibri"/>
        <family val="2"/>
        <scheme val="minor"/>
      </rPr>
      <t xml:space="preserve">): </t>
    </r>
  </si>
  <si>
    <t xml:space="preserve">                       A. Gown and gloves are doffed (removed) after the HCP completes
 care with the first resident                                                            </t>
  </si>
  <si>
    <t>Percent of activities performed without PPE**</t>
  </si>
  <si>
    <r>
      <t xml:space="preserve">        </t>
    </r>
    <r>
      <rPr>
        <u/>
        <sz val="11"/>
        <color theme="1"/>
        <rFont val="Calibri"/>
        <family val="2"/>
        <scheme val="minor"/>
      </rPr>
      <t>To filter results:</t>
    </r>
    <r>
      <rPr>
        <sz val="11"/>
        <color theme="1"/>
        <rFont val="Calibri"/>
        <family val="2"/>
        <scheme val="minor"/>
      </rPr>
      <t xml:space="preserve">
- On the 'Enter Observations' tab, click the grey arrow icon in the bottom right hand corner of the cell for whichever item you would like to filter. For example, if you would like to review results for just Nurses, click the grey arrow in the cell of Question 5. From the drop-down list that appears, update the check boxes so only the box next to "Nurse (RN, LVN, LPN)" is selected and click "Ok". This will update the 'Enter Observations' tab to display just the observations that were for Nurses.
- Click on the 'Summary of Observations' tab and note the "Filter Applied" icon near the top. This will show a red YES when there is a filtered applied. This is important because interpretation of the summary results will vary based on whether you are reviewing the results for all observations (no filtered applied) or for select groups (when a filter is applied). 
- Also note the "Observation Overview" at the top - this will display the 'total number of observations' first (which should remain the same), but will now display the updated 'number of observations summarized below', which will equal the total number of Nurse observations that are entered in the 'Enter Observations' tab. 
- All summary results presented will now be automatically updated and will display the results for just the Nurses (or for whichever group you have filtered)
- To remove a filter, go back to the 'Enter Observations' tab and select the grey filter icon in the bottom right-hand corner of the cell for the item for which you have filtered (in this example, Question 5 - role of person being observed). Click the 'Select All' option or manually select all boxes so that all boxes are checked. Then click 'Ok'. 
- You can now go back to the 'Summary of Observations' tab and see at the top that the "Filter Applied" icon should indicate NO and the "Observation Overview" should indicate the same number for the 'total number of observations' and 'number of observations summarized below'. The data summarized now includes all observations entered into the 'Enter Observation' tab.</t>
    </r>
  </si>
  <si>
    <t>Number of activities performed without PPE</t>
  </si>
  <si>
    <r>
      <t xml:space="preserve">9a. If YES, is the sign clearly visible?
</t>
    </r>
    <r>
      <rPr>
        <b/>
        <sz val="12"/>
        <color theme="1"/>
        <rFont val="Calibri"/>
        <family val="2"/>
        <scheme val="minor"/>
      </rPr>
      <t>IF NO - LEAVE BLANK</t>
    </r>
  </si>
  <si>
    <t>10a. If YES, what is available? (Select 'Yes' for each item that applies)
IF 10 IS NO OR UNKNOWN - LEAVE BLANK</t>
  </si>
  <si>
    <t>10b. If YES, where is the PPE located? (Select 'Yes' for each item that applies)
IF 10 IS NO OR UNKNOWN - LEAVE BLANK</t>
  </si>
  <si>
    <t>11b. If YES, where is the ABHS located? (Select 'Yes' for each item that applies)
IF 11 IS NO OR UNKNOWN - LEAVE BLANK</t>
  </si>
  <si>
    <t>12b. If YES, where is the trash receptacle located? (Select 'Yes' for each item that applies)
IF 12 IS NO OR UNKNOWN - LEAVE BLANK</t>
  </si>
  <si>
    <t>N/A (EBP sign not present)</t>
  </si>
  <si>
    <t>9a</t>
  </si>
  <si>
    <t>10a/10b</t>
  </si>
  <si>
    <t>10. Is PPE readily available to the staff entering the resident(s) room?</t>
  </si>
  <si>
    <t>N/A (PPE Not Available)</t>
  </si>
  <si>
    <t>11a</t>
  </si>
  <si>
    <t>N/A (ABHS Not Available When Entering Room)</t>
  </si>
  <si>
    <t>13a</t>
  </si>
  <si>
    <t>N/A (Not a multi-resident room)</t>
  </si>
  <si>
    <t>N/A (HCP not providing care to other resident)</t>
  </si>
  <si>
    <t>13a. If YES, is the HCP planning to provide care to another resident in the same room?
IF 13 IS NO OR UNKNOWN - LEAVE BLANK - SKIP TO 17</t>
  </si>
  <si>
    <t>14/15</t>
  </si>
  <si>
    <t>N/A (Other resident in shared room is not on EBP)</t>
  </si>
  <si>
    <t>N/A (PPE not used or PPE not discarded)</t>
  </si>
  <si>
    <t>Gown and Gloves not used</t>
  </si>
  <si>
    <t>Gown and Gloves Not Used</t>
  </si>
  <si>
    <t xml:space="preserve">If Yes to #17, where was the trash receptable located?
</t>
  </si>
  <si>
    <r>
      <t>1. Title or role of person conducting observation
 (</t>
    </r>
    <r>
      <rPr>
        <i/>
        <sz val="12"/>
        <color theme="1"/>
        <rFont val="Calibri"/>
        <family val="2"/>
        <scheme val="minor"/>
      </rPr>
      <t>This field must be populated for each observation for summary calculations to function)</t>
    </r>
  </si>
  <si>
    <t>Both Gown and Gloves Used</t>
  </si>
  <si>
    <r>
      <t xml:space="preserve">8. If a gown and/or gloves was </t>
    </r>
    <r>
      <rPr>
        <b/>
        <i/>
        <sz val="12"/>
        <color theme="1"/>
        <rFont val="Calibri"/>
        <family val="2"/>
        <scheme val="minor"/>
      </rPr>
      <t xml:space="preserve">not </t>
    </r>
    <r>
      <rPr>
        <b/>
        <sz val="12"/>
        <color theme="1"/>
        <rFont val="Calibri"/>
        <family val="2"/>
        <scheme val="minor"/>
      </rPr>
      <t xml:space="preserve">used, during which high-contact resident care activities was a gown and/or gloves </t>
    </r>
    <r>
      <rPr>
        <b/>
        <u/>
        <sz val="12"/>
        <color theme="1"/>
        <rFont val="Calibri"/>
        <family val="2"/>
        <scheme val="minor"/>
      </rPr>
      <t>not</t>
    </r>
    <r>
      <rPr>
        <b/>
        <sz val="12"/>
        <color theme="1"/>
        <rFont val="Calibri"/>
        <family val="2"/>
        <scheme val="minor"/>
      </rPr>
      <t xml:space="preserve"> used? (Select 'Not Used' for each item that applies)
</t>
    </r>
    <r>
      <rPr>
        <sz val="12"/>
        <color theme="1"/>
        <rFont val="Calibri"/>
        <family val="2"/>
        <scheme val="minor"/>
      </rPr>
      <t>IF BOTH GOWN AND GLOVES WERE USED FOR ALL ACTIVITIES PERFORMED, SKIP TO 9</t>
    </r>
  </si>
  <si>
    <r>
      <t xml:space="preserve">13. Is the room where high-contact resident care is being observed a multi-resident room (i.e., semi-private)?
</t>
    </r>
    <r>
      <rPr>
        <b/>
        <sz val="12"/>
        <color theme="1"/>
        <rFont val="Calibri"/>
        <family val="2"/>
        <scheme val="minor"/>
      </rPr>
      <t>IF NO - SELECT NO AND SKIP TO 17</t>
    </r>
  </si>
  <si>
    <t>14. If question 13a is answered “Yes”, did the HCP complete the following before providing care to another resident in the same room?
IF 13A IS NO OR UNKNOWN - LEAVE BLANK - SKIP TO 17</t>
  </si>
  <si>
    <t>15. If question 13a is answered “Yes”, is the next resident who is going to be provided care also using EBP?
IF 13A IS NO OR UNKNOWN - LEAVE BLANK - SKIP TO 17</t>
  </si>
  <si>
    <r>
      <t xml:space="preserve">3. When entering responses on the 'Enter Observations' tab, each observation can be entered on a new row. Start by assigning an observation number and then input the data from the paper form into each accompanying column. </t>
    </r>
    <r>
      <rPr>
        <i/>
        <sz val="11"/>
        <color theme="1"/>
        <rFont val="Calibri"/>
        <family val="2"/>
        <scheme val="minor"/>
      </rPr>
      <t>Some fields will be open-text, allowing you type in the response (e.g., Facility name, Unit), however, most fields will require you to select an option from a drop-down list. You may also type in the response, but the text entry must match an option in the drop-down list.</t>
    </r>
    <r>
      <rPr>
        <sz val="11"/>
        <color theme="1"/>
        <rFont val="Calibri"/>
        <family val="2"/>
        <scheme val="minor"/>
      </rPr>
      <t xml:space="preserve">
4. For questions  that are "Select all that apply", please select "Yes" from the drop-down list for each item that applies (each item that is marked on the paper observation form). You can either leave the cell blank or select "No" for items that do not apply.
5. Once all observations and their accompanying data have been entered into the 'Enter Observations' tab, you can review the summary results in the 'Summary of Observations' tab. ***This sheet is currently locked/protected to maintain formulas and formatting. If needed, this sheet can be unlock/unprotected by selecting "Unprotect Sheet" in the Review menu, no password required.*** 
6. The Observation Overview at the top of the 'Summary of Observations' sheet will provide the total number of observations that have been entered into the 'Enter Observations' tab. This number is important to consider when reviewing the results and interpreting the percentages presented within the summary report. For example, the percentages presented will vary widely if only a few observations are being summarized. 
7. </t>
    </r>
    <r>
      <rPr>
        <i/>
        <sz val="11"/>
        <color theme="1"/>
        <rFont val="Calibri"/>
        <family val="2"/>
        <scheme val="minor"/>
      </rPr>
      <t xml:space="preserve">Optional - </t>
    </r>
    <r>
      <rPr>
        <sz val="11"/>
        <color theme="1"/>
        <rFont val="Calibri"/>
        <family val="2"/>
        <scheme val="minor"/>
      </rPr>
      <t xml:space="preserve">Once there are numerous observations entered in the 'Enter Observations' tab, you have the option of further exploring the data by filtering results by various groups. For example, you can review results for just the observations of Nursing Assistants, or for just the observations performed on patients/residents with indwelling urinary catheters. Exploring the results for individual groups can allow you to further identify opportunities for improvement. </t>
    </r>
  </si>
  <si>
    <t>Enhanced Barrier Precautions (EBP) Implementation - Observation Summary Tool
(For observations in Skilled Nursing Facilities / Nursing Homes only)</t>
  </si>
  <si>
    <t>*Percentages may sum to over 100% as multiple responses can be selected per observation (select all that apply).</t>
  </si>
  <si>
    <t xml:space="preserve">**For each activity, the percentage is calculated by dividing the number of observations for which a gown and/or gloves was not used for that select activity by the total number of observations for that select activity. </t>
  </si>
  <si>
    <t xml:space="preserve">  13a. If YES, is the HCP planning to provide care to another</t>
  </si>
  <si>
    <t xml:space="preserve">          resident in the same room?</t>
  </si>
  <si>
    <t xml:space="preserve">               complete the following before providing care to</t>
  </si>
  <si>
    <t xml:space="preserve">               another resident in the same room:</t>
  </si>
  <si>
    <t xml:space="preserve">   resident who is going to be provided care also using EBP?</t>
  </si>
  <si>
    <t xml:space="preserve">        14. If question 13a is answered “Yes”, did the HCP </t>
  </si>
  <si>
    <t xml:space="preserve">       15. If question 13a is answered “Yes”, is the next </t>
  </si>
  <si>
    <t xml:space="preserve">                B. Hand hygiene is performed after doffing (removing) gown and gloves</t>
  </si>
  <si>
    <t xml:space="preserve">             16. If question 15 is answered “Yes”, did the HCP </t>
  </si>
  <si>
    <t xml:space="preserve">                 complete the following before providing care </t>
  </si>
  <si>
    <t xml:space="preserve">                 to the next resident in the same room?</t>
  </si>
  <si>
    <t xml:space="preserve">                    A. Gown and gloves are donned (put on) before </t>
  </si>
  <si>
    <t xml:space="preserve">                       providing high-contact resident care?</t>
  </si>
  <si>
    <r>
      <t xml:space="preserve">If a gown and/or gloves was not used, during which high-contact resident care activities was a gown and/or gloves </t>
    </r>
    <r>
      <rPr>
        <b/>
        <u/>
        <sz val="11"/>
        <color theme="1"/>
        <rFont val="Calibri"/>
        <family val="2"/>
        <scheme val="minor"/>
      </rPr>
      <t>not</t>
    </r>
    <r>
      <rPr>
        <b/>
        <sz val="11"/>
        <color theme="1"/>
        <rFont val="Calibri"/>
        <family val="2"/>
        <scheme val="minor"/>
      </rPr>
      <t xml:space="preserve"> used?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</si>
</sst>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b/>
      <i/>
      <sz val="11"/>
      <color theme="1"/>
      <name val="Calibri"/>
      <family val="2"/>
      <scheme val="minor"/>
    </font>
    <font>
      <b/>
      <i/>
      <sz val="12"/>
      <color theme="1"/>
      <name val="Calibri"/>
      <family val="2"/>
      <scheme val="minor"/>
    </font>
    <font>
      <sz val="9"/>
      <color theme="1"/>
      <name val="Calibri"/>
      <family val="2"/>
      <scheme val="minor"/>
    </font>
    <font>
      <i/>
      <sz val="9"/>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b/>
      <sz val="14"/>
      <color theme="1"/>
      <name val="Calibri"/>
      <family val="2"/>
      <scheme val="minor"/>
    </font>
    <font>
      <b/>
      <i/>
      <sz val="14"/>
      <color theme="1"/>
      <name val="Calibri"/>
      <family val="2"/>
      <scheme val="minor"/>
    </font>
    <font>
      <u/>
      <sz val="11"/>
      <color theme="1"/>
      <name val="Calibri"/>
      <family val="2"/>
      <scheme val="minor"/>
    </font>
    <font>
      <b/>
      <u/>
      <sz val="12"/>
      <color theme="1"/>
      <name val="Calibri"/>
      <family val="2"/>
      <scheme val="minor"/>
    </font>
    <font>
      <i/>
      <sz val="12"/>
      <color theme="1"/>
      <name val="Calibri"/>
      <family val="2"/>
      <scheme val="minor"/>
    </font>
    <font>
      <i/>
      <sz val="10"/>
      <color theme="1"/>
      <name val="Calibri"/>
      <family val="2"/>
      <scheme val="minor"/>
    </font>
    <font>
      <b/>
      <u/>
      <sz val="11"/>
      <color theme="1"/>
      <name val="Calibri"/>
      <family val="2"/>
      <scheme val="minor"/>
    </font>
  </fonts>
  <fills count="19">
    <fill>
      <patternFill patternType="none"/>
    </fill>
    <fill>
      <patternFill patternType="gray125"/>
    </fill>
    <fill>
      <patternFill patternType="solid">
        <fgColor them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rgb="FFEAEAEA"/>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rgb="FFEFE5F7"/>
        <bgColor indexed="64"/>
      </patternFill>
    </fill>
    <fill>
      <patternFill patternType="solid">
        <fgColor rgb="FFDEC7EF"/>
        <bgColor indexed="64"/>
      </patternFill>
    </fill>
    <fill>
      <patternFill patternType="solid">
        <fgColor rgb="FFFFF0C1"/>
        <bgColor indexed="64"/>
      </patternFill>
    </fill>
    <fill>
      <patternFill patternType="solid">
        <fgColor rgb="FFFFE9A3"/>
        <bgColor indexed="64"/>
      </patternFill>
    </fill>
    <fill>
      <patternFill patternType="solid">
        <fgColor theme="4" tint="0.59999389629810485"/>
        <bgColor indexed="64"/>
      </patternFill>
    </fill>
    <fill>
      <patternFill patternType="solid">
        <fgColor theme="2" tint="-0.249977111117893"/>
        <bgColor indexed="64"/>
      </patternFill>
    </fill>
    <fill>
      <patternFill patternType="solid">
        <fgColor rgb="FFE6D5F3"/>
        <bgColor indexed="64"/>
      </patternFill>
    </fill>
    <fill>
      <patternFill patternType="solid">
        <fgColor theme="7" tint="0.7999816888943144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249977111117893"/>
      </top>
      <bottom style="thin">
        <color theme="0" tint="-0.249977111117893"/>
      </bottom>
      <diagonal/>
    </border>
    <border>
      <left/>
      <right/>
      <top style="thin">
        <color theme="0" tint="-0.249977111117893"/>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bottom style="thin">
        <color theme="0" tint="-0.249977111117893"/>
      </bottom>
      <diagonal/>
    </border>
    <border>
      <left/>
      <right/>
      <top style="thin">
        <color theme="0" tint="-0.249977111117893"/>
      </top>
      <bottom style="thin">
        <color indexed="64"/>
      </bottom>
      <diagonal/>
    </border>
    <border>
      <left style="thin">
        <color indexed="64"/>
      </left>
      <right style="thin">
        <color indexed="64"/>
      </right>
      <top/>
      <bottom/>
      <diagonal/>
    </border>
  </borders>
  <cellStyleXfs count="2">
    <xf numFmtId="0" fontId="0" fillId="0" borderId="0"/>
    <xf numFmtId="9" fontId="1" fillId="0" borderId="0" applyFont="0" applyFill="0" applyBorder="0" applyAlignment="0" applyProtection="0"/>
  </cellStyleXfs>
  <cellXfs count="184">
    <xf numFmtId="0" fontId="0" fillId="0" borderId="0" xfId="0"/>
    <xf numFmtId="0" fontId="0" fillId="0" borderId="0" xfId="0" applyFill="1"/>
    <xf numFmtId="0" fontId="0" fillId="0" borderId="0" xfId="0" applyFill="1" applyAlignment="1">
      <alignment horizontal="center" wrapText="1"/>
    </xf>
    <xf numFmtId="0" fontId="0" fillId="0" borderId="0" xfId="0" applyAlignment="1">
      <alignment vertical="center"/>
    </xf>
    <xf numFmtId="0" fontId="0" fillId="0" borderId="0" xfId="0" applyBorder="1"/>
    <xf numFmtId="0" fontId="0" fillId="2" borderId="0" xfId="0" applyFill="1" applyBorder="1" applyAlignment="1">
      <alignment horizontal="center" vertical="center"/>
    </xf>
    <xf numFmtId="0" fontId="2" fillId="0" borderId="0" xfId="0" applyFont="1" applyFill="1" applyBorder="1" applyAlignment="1"/>
    <xf numFmtId="0" fontId="0" fillId="0" borderId="0" xfId="0" applyFont="1" applyFill="1" applyBorder="1" applyAlignment="1">
      <alignment horizontal="right" vertical="center"/>
    </xf>
    <xf numFmtId="0" fontId="0" fillId="0" borderId="0" xfId="0" applyFill="1" applyBorder="1"/>
    <xf numFmtId="0" fontId="0" fillId="0" borderId="0" xfId="0" applyBorder="1" applyAlignment="1"/>
    <xf numFmtId="0" fontId="0" fillId="0" borderId="0" xfId="0" applyBorder="1" applyAlignment="1">
      <alignment horizontal="center"/>
    </xf>
    <xf numFmtId="0" fontId="0" fillId="0" borderId="17" xfId="0" applyBorder="1"/>
    <xf numFmtId="0" fontId="0" fillId="0" borderId="17" xfId="0" applyFill="1" applyBorder="1"/>
    <xf numFmtId="0" fontId="2" fillId="0" borderId="0" xfId="0" applyFont="1" applyBorder="1" applyAlignment="1">
      <alignment horizontal="center"/>
    </xf>
    <xf numFmtId="0" fontId="0" fillId="0" borderId="11" xfId="0" applyFill="1" applyBorder="1"/>
    <xf numFmtId="0" fontId="0" fillId="0" borderId="13" xfId="0" applyFill="1" applyBorder="1"/>
    <xf numFmtId="0" fontId="0" fillId="0" borderId="14" xfId="0" applyFill="1" applyBorder="1"/>
    <xf numFmtId="0" fontId="0" fillId="0" borderId="15" xfId="0" applyFill="1" applyBorder="1"/>
    <xf numFmtId="0" fontId="2" fillId="0" borderId="15" xfId="0" applyFont="1" applyFill="1" applyBorder="1" applyAlignment="1">
      <alignment horizontal="center" wrapText="1"/>
    </xf>
    <xf numFmtId="0" fontId="0" fillId="0" borderId="15" xfId="0" applyFill="1" applyBorder="1" applyAlignment="1">
      <alignment vertical="center"/>
    </xf>
    <xf numFmtId="0" fontId="2" fillId="0" borderId="15" xfId="0" applyFont="1" applyFill="1" applyBorder="1" applyAlignment="1">
      <alignment horizontal="center" vertical="center" wrapText="1"/>
    </xf>
    <xf numFmtId="0" fontId="0" fillId="0" borderId="16" xfId="0" applyFill="1" applyBorder="1"/>
    <xf numFmtId="0" fontId="0" fillId="0" borderId="18" xfId="0" applyFill="1" applyBorder="1"/>
    <xf numFmtId="0" fontId="0" fillId="2" borderId="9" xfId="0" applyFill="1" applyBorder="1" applyAlignment="1">
      <alignment horizontal="center" vertical="center"/>
    </xf>
    <xf numFmtId="0" fontId="9" fillId="6" borderId="0" xfId="0" applyFont="1" applyFill="1"/>
    <xf numFmtId="0" fontId="9" fillId="15" borderId="0" xfId="0" applyFont="1" applyFill="1"/>
    <xf numFmtId="0" fontId="9" fillId="0" borderId="0" xfId="0" applyFont="1"/>
    <xf numFmtId="0" fontId="9" fillId="2"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9" fillId="13" borderId="1" xfId="0" applyFont="1" applyFill="1" applyBorder="1" applyAlignment="1">
      <alignment horizontal="center" vertical="center" wrapText="1"/>
    </xf>
    <xf numFmtId="0" fontId="9" fillId="11" borderId="1" xfId="0" applyFont="1" applyFill="1" applyBorder="1" applyAlignment="1">
      <alignment horizontal="center" vertical="center" wrapText="1"/>
    </xf>
    <xf numFmtId="0" fontId="9" fillId="0" borderId="0" xfId="0" applyFont="1" applyAlignment="1">
      <alignment horizontal="center" vertical="center" wrapText="1"/>
    </xf>
    <xf numFmtId="0" fontId="0" fillId="0" borderId="0" xfId="0" applyAlignment="1">
      <alignment vertical="top" wrapText="1"/>
    </xf>
    <xf numFmtId="0" fontId="0" fillId="0" borderId="0" xfId="0" applyAlignment="1">
      <alignment vertical="top"/>
    </xf>
    <xf numFmtId="0" fontId="11" fillId="0" borderId="0" xfId="0" applyFont="1" applyFill="1" applyAlignment="1"/>
    <xf numFmtId="0" fontId="12" fillId="6" borderId="0" xfId="0" applyFont="1" applyFill="1" applyAlignment="1">
      <alignment horizontal="center"/>
    </xf>
    <xf numFmtId="0" fontId="12" fillId="0" borderId="0" xfId="0" applyFont="1" applyFill="1" applyAlignment="1"/>
    <xf numFmtId="0" fontId="3" fillId="0" borderId="0" xfId="0" applyFont="1"/>
    <xf numFmtId="0" fontId="0" fillId="2" borderId="1" xfId="0" applyFill="1" applyBorder="1" applyAlignment="1">
      <alignment vertical="center"/>
    </xf>
    <xf numFmtId="0" fontId="0" fillId="2" borderId="9" xfId="0" applyFont="1" applyFill="1" applyBorder="1" applyAlignment="1">
      <alignment vertical="center" wrapText="1"/>
    </xf>
    <xf numFmtId="0" fontId="0" fillId="2" borderId="0" xfId="0" applyFont="1" applyFill="1" applyBorder="1" applyAlignment="1">
      <alignment vertical="center" wrapText="1"/>
    </xf>
    <xf numFmtId="0" fontId="0" fillId="2" borderId="9"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0" fillId="2" borderId="19" xfId="0" applyFont="1" applyFill="1" applyBorder="1" applyAlignment="1">
      <alignment vertical="center" wrapText="1"/>
    </xf>
    <xf numFmtId="0" fontId="0" fillId="2" borderId="1" xfId="0" applyFill="1" applyBorder="1" applyAlignment="1">
      <alignment horizontal="center" vertical="center"/>
    </xf>
    <xf numFmtId="0" fontId="0" fillId="0" borderId="9" xfId="0" applyFont="1" applyFill="1" applyBorder="1" applyAlignment="1">
      <alignment vertical="center" wrapText="1"/>
    </xf>
    <xf numFmtId="0" fontId="0" fillId="0" borderId="0" xfId="0" applyFont="1" applyFill="1" applyBorder="1" applyAlignment="1">
      <alignment vertical="center" wrapText="1"/>
    </xf>
    <xf numFmtId="0" fontId="0" fillId="0" borderId="9" xfId="0" applyFont="1" applyFill="1" applyBorder="1" applyAlignment="1">
      <alignment horizontal="center" vertical="center" wrapText="1"/>
    </xf>
    <xf numFmtId="0" fontId="9" fillId="0" borderId="0" xfId="0" applyFont="1" applyAlignment="1">
      <alignment horizontal="center" vertical="center"/>
    </xf>
    <xf numFmtId="0" fontId="10" fillId="9" borderId="7" xfId="0" applyFont="1" applyFill="1" applyBorder="1" applyAlignment="1">
      <alignment horizontal="left" vertical="center"/>
    </xf>
    <xf numFmtId="0" fontId="0" fillId="0" borderId="0" xfId="0" applyFill="1" applyBorder="1" applyAlignment="1" applyProtection="1">
      <alignment horizontal="right" vertical="center"/>
    </xf>
    <xf numFmtId="0" fontId="0" fillId="2" borderId="0" xfId="0" applyFill="1" applyBorder="1" applyAlignment="1" applyProtection="1">
      <alignment horizontal="center" vertical="center"/>
    </xf>
    <xf numFmtId="0" fontId="0" fillId="0" borderId="0" xfId="0" applyFill="1" applyBorder="1" applyProtection="1"/>
    <xf numFmtId="0" fontId="0" fillId="0" borderId="0" xfId="0" applyBorder="1" applyProtection="1"/>
    <xf numFmtId="0" fontId="0" fillId="0" borderId="0" xfId="0" applyFont="1" applyFill="1" applyBorder="1" applyAlignment="1" applyProtection="1">
      <alignment horizontal="right" vertical="center"/>
    </xf>
    <xf numFmtId="0" fontId="2" fillId="6" borderId="0" xfId="0" applyFont="1" applyFill="1" applyBorder="1" applyAlignment="1" applyProtection="1">
      <alignment vertical="center" wrapText="1"/>
    </xf>
    <xf numFmtId="0" fontId="2" fillId="6" borderId="0" xfId="0" applyFont="1" applyFill="1" applyBorder="1" applyAlignment="1" applyProtection="1">
      <alignment horizontal="center" wrapText="1"/>
    </xf>
    <xf numFmtId="0" fontId="0" fillId="0" borderId="0" xfId="0" applyFill="1" applyBorder="1" applyAlignment="1" applyProtection="1"/>
    <xf numFmtId="0" fontId="0" fillId="2" borderId="9" xfId="0" applyFill="1" applyBorder="1" applyAlignment="1" applyProtection="1">
      <alignment horizontal="right" vertical="center"/>
    </xf>
    <xf numFmtId="0" fontId="0" fillId="2" borderId="9" xfId="0" applyFill="1" applyBorder="1" applyAlignment="1" applyProtection="1">
      <alignment horizontal="center" vertical="center"/>
    </xf>
    <xf numFmtId="9" fontId="0" fillId="2" borderId="9" xfId="1" applyFont="1" applyFill="1" applyBorder="1" applyAlignment="1" applyProtection="1">
      <alignment horizontal="center" vertical="center"/>
    </xf>
    <xf numFmtId="0" fontId="0" fillId="0" borderId="0" xfId="0" applyFill="1" applyBorder="1" applyAlignment="1" applyProtection="1">
      <alignment vertical="center"/>
    </xf>
    <xf numFmtId="0" fontId="0" fillId="2" borderId="0" xfId="0" applyFill="1" applyBorder="1" applyAlignment="1" applyProtection="1">
      <alignment horizontal="right" vertical="center"/>
    </xf>
    <xf numFmtId="0" fontId="0" fillId="0" borderId="0" xfId="0" applyFill="1" applyBorder="1" applyAlignment="1" applyProtection="1">
      <alignment horizontal="right"/>
    </xf>
    <xf numFmtId="0" fontId="2" fillId="6" borderId="0" xfId="0" applyFont="1" applyFill="1" applyBorder="1" applyAlignment="1" applyProtection="1">
      <alignment horizontal="center" vertical="center" wrapText="1"/>
    </xf>
    <xf numFmtId="0" fontId="0" fillId="2" borderId="9" xfId="0" applyFill="1" applyBorder="1" applyAlignment="1" applyProtection="1">
      <alignment vertical="center"/>
    </xf>
    <xf numFmtId="0" fontId="0" fillId="2" borderId="0" xfId="0" applyFont="1" applyFill="1" applyBorder="1" applyAlignment="1" applyProtection="1">
      <alignment vertical="center"/>
    </xf>
    <xf numFmtId="0" fontId="0" fillId="2" borderId="0" xfId="0" quotePrefix="1" applyFill="1" applyBorder="1" applyAlignment="1" applyProtection="1">
      <alignment horizontal="center" vertical="center"/>
    </xf>
    <xf numFmtId="0" fontId="0" fillId="2" borderId="9" xfId="0" applyFill="1" applyBorder="1" applyAlignment="1" applyProtection="1">
      <alignment horizontal="left" vertical="center"/>
    </xf>
    <xf numFmtId="0" fontId="0" fillId="2" borderId="0" xfId="0" applyFill="1" applyBorder="1" applyAlignment="1" applyProtection="1">
      <alignment horizontal="left" vertical="center"/>
    </xf>
    <xf numFmtId="0" fontId="0" fillId="0" borderId="0" xfId="0" applyBorder="1" applyAlignment="1" applyProtection="1">
      <alignment vertical="center"/>
    </xf>
    <xf numFmtId="0" fontId="6" fillId="0" borderId="0" xfId="0" applyFont="1" applyFill="1" applyBorder="1" applyAlignment="1" applyProtection="1">
      <alignment horizontal="left" vertical="top" wrapText="1"/>
    </xf>
    <xf numFmtId="9" fontId="0" fillId="8" borderId="0" xfId="1" applyFont="1" applyFill="1" applyBorder="1" applyAlignment="1" applyProtection="1">
      <alignment horizontal="center" vertical="center" wrapText="1"/>
    </xf>
    <xf numFmtId="9" fontId="0" fillId="0" borderId="0" xfId="1" applyFont="1" applyBorder="1" applyAlignment="1" applyProtection="1">
      <alignment horizontal="center" vertical="center" wrapText="1"/>
    </xf>
    <xf numFmtId="0" fontId="2" fillId="7" borderId="0" xfId="0" applyFont="1" applyFill="1" applyBorder="1" applyAlignment="1" applyProtection="1">
      <alignment horizontal="center" vertical="center"/>
    </xf>
    <xf numFmtId="0" fontId="10" fillId="9" borderId="7" xfId="0" applyFont="1" applyFill="1" applyBorder="1" applyAlignment="1">
      <alignment vertical="center"/>
    </xf>
    <xf numFmtId="0" fontId="0" fillId="2" borderId="0" xfId="0" applyFont="1" applyFill="1" applyBorder="1" applyAlignment="1" applyProtection="1">
      <alignment horizontal="right" vertical="center" wrapText="1"/>
    </xf>
    <xf numFmtId="0" fontId="11" fillId="6" borderId="0" xfId="0" applyFont="1" applyFill="1" applyAlignment="1">
      <alignment horizontal="center" wrapText="1"/>
    </xf>
    <xf numFmtId="0" fontId="0" fillId="2" borderId="0" xfId="0" applyFill="1" applyBorder="1" applyAlignment="1">
      <alignment horizontal="center" vertical="center" wrapText="1"/>
    </xf>
    <xf numFmtId="0" fontId="0" fillId="2" borderId="20" xfId="0" applyFont="1" applyFill="1" applyBorder="1" applyAlignment="1">
      <alignment horizontal="center" vertical="center" wrapText="1"/>
    </xf>
    <xf numFmtId="0" fontId="0" fillId="2" borderId="9" xfId="0" applyFill="1" applyBorder="1" applyAlignment="1" applyProtection="1">
      <alignment vertical="center" wrapText="1"/>
    </xf>
    <xf numFmtId="9" fontId="0" fillId="0" borderId="0" xfId="1" applyFont="1" applyFill="1" applyBorder="1" applyAlignment="1" applyProtection="1">
      <alignment horizontal="center" vertical="center" wrapText="1"/>
    </xf>
    <xf numFmtId="0" fontId="0" fillId="2" borderId="9" xfId="0" applyFill="1" applyBorder="1" applyAlignment="1" applyProtection="1">
      <alignment horizontal="right" vertical="center"/>
    </xf>
    <xf numFmtId="0" fontId="0" fillId="2" borderId="0" xfId="0" applyFill="1" applyBorder="1" applyAlignment="1" applyProtection="1">
      <alignment horizontal="right" vertical="center"/>
    </xf>
    <xf numFmtId="0" fontId="2" fillId="7" borderId="0" xfId="0" applyFont="1" applyFill="1" applyBorder="1" applyAlignment="1" applyProtection="1">
      <alignment horizontal="center" vertical="center"/>
    </xf>
    <xf numFmtId="0" fontId="0" fillId="8" borderId="0" xfId="0" applyFill="1" applyBorder="1" applyAlignment="1" applyProtection="1">
      <alignment horizontal="left" vertical="center" wrapText="1"/>
    </xf>
    <xf numFmtId="0" fontId="0" fillId="0" borderId="0" xfId="0" applyBorder="1" applyAlignment="1" applyProtection="1">
      <alignment horizontal="left" vertical="center" wrapText="1"/>
    </xf>
    <xf numFmtId="0" fontId="0" fillId="0" borderId="0" xfId="0" applyFill="1" applyBorder="1" applyAlignment="1" applyProtection="1">
      <alignment horizontal="left" vertical="center" wrapText="1"/>
    </xf>
    <xf numFmtId="0" fontId="2" fillId="7" borderId="0" xfId="0" applyFont="1" applyFill="1" applyBorder="1" applyAlignment="1" applyProtection="1">
      <alignment horizontal="center"/>
    </xf>
    <xf numFmtId="0" fontId="10" fillId="9" borderId="0" xfId="0" applyFont="1" applyFill="1" applyBorder="1" applyAlignment="1">
      <alignment horizontal="left" vertical="center"/>
    </xf>
    <xf numFmtId="0" fontId="0" fillId="2" borderId="19" xfId="0" applyFill="1" applyBorder="1" applyAlignment="1" applyProtection="1">
      <alignment horizontal="left" vertical="center" wrapText="1"/>
    </xf>
    <xf numFmtId="0" fontId="10" fillId="10" borderId="0" xfId="0" applyFont="1" applyFill="1" applyBorder="1" applyAlignment="1">
      <alignment horizontal="left" vertical="center"/>
    </xf>
    <xf numFmtId="0" fontId="0" fillId="0" borderId="0" xfId="0" applyBorder="1" applyAlignment="1" applyProtection="1">
      <alignment horizontal="left" vertical="center" wrapText="1"/>
    </xf>
    <xf numFmtId="0" fontId="0" fillId="0" borderId="0" xfId="0" applyFill="1" applyBorder="1" applyAlignment="1" applyProtection="1">
      <alignment horizontal="left" vertical="center" wrapText="1"/>
    </xf>
    <xf numFmtId="0" fontId="2" fillId="7" borderId="0" xfId="0" applyFont="1" applyFill="1" applyBorder="1" applyAlignment="1" applyProtection="1">
      <alignment horizontal="center"/>
    </xf>
    <xf numFmtId="0" fontId="2" fillId="7" borderId="0" xfId="0" applyFont="1" applyFill="1" applyBorder="1" applyAlignment="1" applyProtection="1">
      <alignment horizontal="center" vertical="center"/>
    </xf>
    <xf numFmtId="0" fontId="0" fillId="2" borderId="21" xfId="0" applyFill="1" applyBorder="1" applyAlignment="1">
      <alignment horizontal="center" vertical="center"/>
    </xf>
    <xf numFmtId="0" fontId="10" fillId="16" borderId="0" xfId="0" applyFont="1" applyFill="1" applyAlignment="1">
      <alignment vertical="center" wrapText="1"/>
    </xf>
    <xf numFmtId="0" fontId="9" fillId="9" borderId="0" xfId="0" applyFont="1" applyFill="1"/>
    <xf numFmtId="0" fontId="9" fillId="3" borderId="0" xfId="0" applyFont="1" applyFill="1"/>
    <xf numFmtId="0" fontId="9" fillId="17" borderId="0" xfId="0" applyFont="1" applyFill="1"/>
    <xf numFmtId="0" fontId="9" fillId="18" borderId="0" xfId="0" applyFont="1" applyFill="1"/>
    <xf numFmtId="0" fontId="2" fillId="2" borderId="9" xfId="0" applyFont="1" applyFill="1" applyBorder="1" applyAlignment="1" applyProtection="1">
      <alignment horizontal="right" vertical="center"/>
    </xf>
    <xf numFmtId="9" fontId="2" fillId="7" borderId="0" xfId="1" applyFont="1" applyFill="1" applyBorder="1" applyAlignment="1" applyProtection="1">
      <alignment horizontal="center" vertical="center" wrapText="1"/>
    </xf>
    <xf numFmtId="9" fontId="2" fillId="7" borderId="0" xfId="1" applyFont="1" applyFill="1" applyBorder="1" applyAlignment="1" applyProtection="1">
      <alignment horizontal="center" wrapText="1"/>
    </xf>
    <xf numFmtId="0" fontId="0" fillId="2" borderId="0" xfId="0" applyFill="1" applyBorder="1" applyAlignment="1" applyProtection="1">
      <alignment horizontal="left" vertical="center" wrapText="1"/>
    </xf>
    <xf numFmtId="0" fontId="2" fillId="7" borderId="0" xfId="0" applyFont="1" applyFill="1" applyBorder="1" applyAlignment="1" applyProtection="1">
      <alignment horizontal="center" vertical="center" wrapText="1"/>
    </xf>
    <xf numFmtId="0" fontId="0" fillId="0" borderId="0" xfId="0" applyFont="1" applyBorder="1" applyAlignment="1">
      <alignment horizontal="center"/>
    </xf>
    <xf numFmtId="0" fontId="0" fillId="2" borderId="9" xfId="0" applyFill="1" applyBorder="1" applyAlignment="1" applyProtection="1">
      <alignment horizontal="right" vertical="center"/>
    </xf>
    <xf numFmtId="0" fontId="0" fillId="2" borderId="0" xfId="0" applyFill="1" applyBorder="1" applyAlignment="1" applyProtection="1">
      <alignment horizontal="right" vertical="center"/>
    </xf>
    <xf numFmtId="0" fontId="0" fillId="0" borderId="0" xfId="0" applyBorder="1" applyAlignment="1" applyProtection="1">
      <alignment horizontal="left" vertical="center" wrapText="1"/>
    </xf>
    <xf numFmtId="0" fontId="0" fillId="8" borderId="0" xfId="0" applyFill="1" applyBorder="1" applyAlignment="1" applyProtection="1">
      <alignment horizontal="left" vertical="center" wrapText="1"/>
    </xf>
    <xf numFmtId="0" fontId="0" fillId="0" borderId="0" xfId="0" applyFill="1" applyBorder="1" applyAlignment="1" applyProtection="1">
      <alignment horizontal="left" vertical="center" wrapText="1"/>
    </xf>
    <xf numFmtId="0" fontId="0" fillId="2" borderId="4" xfId="0" applyFill="1" applyBorder="1" applyAlignment="1" applyProtection="1">
      <alignment horizontal="right" vertical="center"/>
    </xf>
    <xf numFmtId="0" fontId="0" fillId="2" borderId="9" xfId="0" applyFont="1" applyFill="1" applyBorder="1" applyAlignment="1" applyProtection="1">
      <alignment horizontal="right" vertical="center" wrapText="1"/>
    </xf>
    <xf numFmtId="0" fontId="0" fillId="2" borderId="0" xfId="0" applyFont="1" applyFill="1" applyBorder="1" applyAlignment="1" applyProtection="1">
      <alignment horizontal="right" vertical="center" wrapText="1"/>
    </xf>
    <xf numFmtId="0" fontId="2" fillId="7" borderId="0" xfId="0" applyFont="1" applyFill="1" applyBorder="1" applyAlignment="1" applyProtection="1">
      <alignment horizontal="center" vertical="center"/>
    </xf>
    <xf numFmtId="0" fontId="0" fillId="0" borderId="0" xfId="0" applyFill="1" applyBorder="1" applyAlignment="1" applyProtection="1">
      <alignment horizontal="center" vertical="center" wrapText="1"/>
    </xf>
    <xf numFmtId="0" fontId="2" fillId="7" borderId="0" xfId="0" applyFont="1" applyFill="1" applyBorder="1" applyAlignment="1" applyProtection="1"/>
    <xf numFmtId="0" fontId="6" fillId="0" borderId="0" xfId="0" applyFont="1" applyBorder="1" applyAlignment="1" applyProtection="1">
      <alignment vertical="top"/>
    </xf>
    <xf numFmtId="0" fontId="2" fillId="7" borderId="0" xfId="0" applyFont="1" applyFill="1" applyBorder="1" applyAlignment="1" applyProtection="1">
      <alignment vertical="center"/>
    </xf>
    <xf numFmtId="0" fontId="0" fillId="8" borderId="0" xfId="0" applyFill="1" applyBorder="1" applyAlignment="1" applyProtection="1">
      <alignment vertical="center" wrapText="1"/>
    </xf>
    <xf numFmtId="0" fontId="6" fillId="0" borderId="0" xfId="0" applyFont="1" applyFill="1" applyBorder="1" applyAlignment="1" applyProtection="1">
      <alignment vertical="top"/>
    </xf>
    <xf numFmtId="0" fontId="6" fillId="0" borderId="0" xfId="0" applyFont="1" applyFill="1" applyBorder="1" applyAlignment="1" applyProtection="1">
      <alignment horizontal="left" vertical="top"/>
    </xf>
    <xf numFmtId="0" fontId="7" fillId="0" borderId="0" xfId="0" applyFont="1" applyBorder="1" applyAlignment="1" applyProtection="1">
      <alignment vertical="top" wrapText="1"/>
    </xf>
    <xf numFmtId="0" fontId="0" fillId="8" borderId="0" xfId="0" applyFill="1" applyBorder="1" applyAlignment="1" applyProtection="1">
      <alignment vertical="center"/>
    </xf>
    <xf numFmtId="0" fontId="5" fillId="0" borderId="12" xfId="0" applyNumberFormat="1" applyFont="1" applyFill="1" applyBorder="1" applyAlignment="1" applyProtection="1">
      <protection locked="0"/>
    </xf>
    <xf numFmtId="0" fontId="0" fillId="0" borderId="0" xfId="0" applyFont="1" applyBorder="1" applyAlignment="1">
      <alignment horizontal="right"/>
    </xf>
    <xf numFmtId="0" fontId="0" fillId="0" borderId="0" xfId="0" applyFont="1" applyBorder="1" applyAlignment="1">
      <alignment horizontal="center" wrapText="1"/>
    </xf>
    <xf numFmtId="0" fontId="5" fillId="0" borderId="12" xfId="0" applyFont="1" applyBorder="1" applyAlignment="1">
      <alignment horizontal="center"/>
    </xf>
    <xf numFmtId="0" fontId="2" fillId="0" borderId="0" xfId="0" applyFont="1" applyFill="1" applyBorder="1" applyAlignment="1">
      <alignment horizontal="right"/>
    </xf>
    <xf numFmtId="0" fontId="0" fillId="0" borderId="0" xfId="0" applyFill="1" applyBorder="1" applyAlignment="1" applyProtection="1">
      <alignment horizontal="center" vertical="center"/>
    </xf>
    <xf numFmtId="0" fontId="3" fillId="0" borderId="0" xfId="0" applyFont="1" applyFill="1" applyBorder="1" applyAlignment="1">
      <alignment horizontal="center" vertical="center" wrapText="1"/>
    </xf>
    <xf numFmtId="0" fontId="0" fillId="0" borderId="0" xfId="0" applyFont="1" applyFill="1" applyBorder="1" applyAlignment="1">
      <alignment vertical="center"/>
    </xf>
    <xf numFmtId="0" fontId="0" fillId="0" borderId="0" xfId="0" applyFont="1" applyFill="1" applyBorder="1" applyAlignment="1" applyProtection="1">
      <alignment horizontal="center" vertical="center"/>
    </xf>
    <xf numFmtId="0" fontId="0" fillId="0" borderId="0" xfId="0" applyFont="1" applyFill="1" applyBorder="1" applyAlignment="1" applyProtection="1">
      <alignment vertical="center"/>
    </xf>
    <xf numFmtId="0" fontId="0" fillId="2" borderId="5" xfId="0" applyFill="1" applyBorder="1" applyAlignment="1" applyProtection="1">
      <alignment horizontal="center" vertical="center"/>
    </xf>
    <xf numFmtId="0" fontId="0" fillId="2" borderId="6" xfId="0" applyFont="1" applyFill="1" applyBorder="1" applyAlignment="1" applyProtection="1">
      <alignment horizontal="right" vertical="center"/>
    </xf>
    <xf numFmtId="0" fontId="0" fillId="2" borderId="8" xfId="0" applyFont="1" applyFill="1" applyBorder="1" applyAlignment="1" applyProtection="1">
      <alignment horizontal="center" vertical="center"/>
    </xf>
    <xf numFmtId="0" fontId="2" fillId="2" borderId="2" xfId="0" applyFont="1" applyFill="1" applyBorder="1" applyAlignment="1">
      <alignment horizontal="right"/>
    </xf>
    <xf numFmtId="0" fontId="2" fillId="2" borderId="3" xfId="0" applyFont="1" applyFill="1" applyBorder="1" applyAlignment="1"/>
    <xf numFmtId="0" fontId="0" fillId="2" borderId="4" xfId="0" applyFont="1" applyFill="1" applyBorder="1" applyAlignment="1">
      <alignment horizontal="right" vertical="center"/>
    </xf>
    <xf numFmtId="0" fontId="0" fillId="0" borderId="0" xfId="0" applyFill="1" applyBorder="1" applyAlignment="1" applyProtection="1">
      <alignment vertical="center" wrapText="1"/>
    </xf>
    <xf numFmtId="0" fontId="0" fillId="0" borderId="0" xfId="0" applyBorder="1" applyAlignment="1" applyProtection="1">
      <alignment vertical="center" wrapText="1"/>
    </xf>
    <xf numFmtId="0" fontId="0" fillId="8" borderId="0" xfId="0" applyFill="1" applyBorder="1" applyAlignment="1" applyProtection="1">
      <alignment horizontal="center" vertical="center" wrapText="1"/>
    </xf>
    <xf numFmtId="9" fontId="0" fillId="7" borderId="0" xfId="1" applyFont="1" applyFill="1" applyBorder="1" applyAlignment="1" applyProtection="1">
      <alignment horizontal="center" vertical="center" wrapText="1"/>
    </xf>
    <xf numFmtId="0" fontId="0" fillId="0" borderId="0" xfId="0" applyBorder="1" applyAlignment="1" applyProtection="1">
      <alignment horizontal="left" wrapText="1"/>
    </xf>
    <xf numFmtId="0" fontId="16" fillId="2" borderId="5" xfId="0" applyFont="1" applyFill="1" applyBorder="1" applyAlignment="1">
      <alignment horizontal="center" vertical="center" wrapText="1"/>
    </xf>
    <xf numFmtId="9" fontId="0" fillId="0" borderId="0" xfId="1" applyFont="1" applyBorder="1" applyAlignment="1" applyProtection="1">
      <alignment horizontal="center" vertical="top" wrapText="1"/>
    </xf>
    <xf numFmtId="0" fontId="0" fillId="8" borderId="0" xfId="0" applyFill="1" applyBorder="1" applyAlignment="1" applyProtection="1">
      <alignment wrapText="1"/>
    </xf>
    <xf numFmtId="0" fontId="0" fillId="0" borderId="0" xfId="0" applyBorder="1" applyAlignment="1" applyProtection="1">
      <alignment horizontal="right" wrapText="1"/>
    </xf>
    <xf numFmtId="9" fontId="0" fillId="0" borderId="0" xfId="1" applyFont="1" applyFill="1" applyBorder="1" applyAlignment="1" applyProtection="1">
      <alignment horizontal="center" vertical="top" wrapText="1"/>
    </xf>
    <xf numFmtId="0" fontId="2" fillId="6" borderId="0" xfId="0" applyFont="1" applyFill="1" applyBorder="1" applyAlignment="1" applyProtection="1">
      <alignment wrapText="1"/>
    </xf>
    <xf numFmtId="0" fontId="3" fillId="0" borderId="0" xfId="0" applyFont="1" applyFill="1" applyBorder="1" applyAlignment="1" applyProtection="1">
      <alignment horizontal="center" vertical="center" wrapText="1"/>
      <protection locked="0"/>
    </xf>
    <xf numFmtId="0" fontId="6" fillId="0" borderId="0" xfId="0" applyFont="1" applyFill="1" applyBorder="1" applyAlignment="1" applyProtection="1">
      <alignment horizontal="right" vertical="top"/>
    </xf>
    <xf numFmtId="0" fontId="6" fillId="0" borderId="0" xfId="0" applyFont="1" applyFill="1" applyBorder="1" applyAlignment="1" applyProtection="1">
      <alignment vertical="top" wrapText="1"/>
    </xf>
    <xf numFmtId="0" fontId="2" fillId="0" borderId="0" xfId="0" applyFont="1" applyFill="1" applyBorder="1" applyAlignment="1" applyProtection="1">
      <alignment wrapText="1"/>
    </xf>
    <xf numFmtId="0" fontId="0" fillId="0" borderId="0" xfId="0" applyFont="1" applyFill="1" applyBorder="1" applyAlignment="1" applyProtection="1">
      <alignment vertical="center" wrapText="1"/>
    </xf>
    <xf numFmtId="0" fontId="2" fillId="0" borderId="0" xfId="0" applyFont="1" applyFill="1" applyBorder="1" applyAlignment="1" applyProtection="1">
      <alignment vertical="center" wrapText="1"/>
    </xf>
    <xf numFmtId="0" fontId="0" fillId="0" borderId="15" xfId="0" applyBorder="1"/>
    <xf numFmtId="0" fontId="7" fillId="0" borderId="10" xfId="0" applyFont="1" applyFill="1" applyBorder="1" applyAlignment="1" applyProtection="1">
      <alignment horizontal="left" vertical="top" wrapText="1"/>
    </xf>
    <xf numFmtId="0" fontId="0" fillId="2" borderId="10" xfId="0" applyFill="1" applyBorder="1" applyAlignment="1" applyProtection="1">
      <alignment horizontal="center" vertical="center"/>
    </xf>
    <xf numFmtId="9" fontId="0" fillId="0" borderId="0" xfId="1" applyFont="1" applyFill="1" applyBorder="1" applyAlignment="1" applyProtection="1">
      <alignment horizontal="center" vertical="center"/>
    </xf>
    <xf numFmtId="0" fontId="0" fillId="2" borderId="10" xfId="0" applyFill="1" applyBorder="1" applyAlignment="1" applyProtection="1">
      <alignment horizontal="right" vertical="center"/>
    </xf>
    <xf numFmtId="9" fontId="0" fillId="2" borderId="10" xfId="1" applyFont="1" applyFill="1" applyBorder="1" applyAlignment="1" applyProtection="1">
      <alignment horizontal="center" vertical="center"/>
    </xf>
    <xf numFmtId="0" fontId="0" fillId="2" borderId="19" xfId="0" applyFill="1" applyBorder="1" applyAlignment="1" applyProtection="1">
      <alignment horizontal="center" vertical="center"/>
    </xf>
    <xf numFmtId="9" fontId="0" fillId="2" borderId="19" xfId="1" applyFont="1" applyFill="1" applyBorder="1" applyAlignment="1" applyProtection="1">
      <alignment horizontal="center" vertical="center"/>
    </xf>
    <xf numFmtId="0" fontId="2" fillId="6" borderId="19" xfId="0" applyFont="1" applyFill="1" applyBorder="1" applyAlignment="1" applyProtection="1">
      <alignment horizontal="center" wrapText="1"/>
    </xf>
    <xf numFmtId="0" fontId="0" fillId="2" borderId="9" xfId="0" applyFill="1" applyBorder="1" applyAlignment="1" applyProtection="1">
      <alignment horizontal="center"/>
    </xf>
    <xf numFmtId="0" fontId="2" fillId="6" borderId="19" xfId="0" applyFont="1" applyFill="1" applyBorder="1" applyAlignment="1" applyProtection="1">
      <alignment horizontal="center" vertical="center" wrapText="1"/>
    </xf>
    <xf numFmtId="0" fontId="5" fillId="0" borderId="0" xfId="0" applyFont="1" applyFill="1" applyBorder="1" applyAlignment="1" applyProtection="1">
      <alignment horizontal="center"/>
    </xf>
    <xf numFmtId="0" fontId="10" fillId="16" borderId="7" xfId="0" applyFont="1" applyFill="1" applyBorder="1" applyAlignment="1">
      <alignment horizontal="left" vertical="center" wrapText="1"/>
    </xf>
    <xf numFmtId="0" fontId="10" fillId="16" borderId="7" xfId="0" applyFont="1" applyFill="1" applyBorder="1" applyAlignment="1">
      <alignment horizontal="left" vertical="center"/>
    </xf>
    <xf numFmtId="0" fontId="10" fillId="15" borderId="7" xfId="0" applyFont="1" applyFill="1" applyBorder="1" applyAlignment="1">
      <alignment horizontal="left" vertical="center" wrapText="1"/>
    </xf>
    <xf numFmtId="0" fontId="10" fillId="12" borderId="7" xfId="0" applyFont="1" applyFill="1" applyBorder="1" applyAlignment="1">
      <alignment horizontal="left" vertical="center" wrapText="1"/>
    </xf>
    <xf numFmtId="0" fontId="10" fillId="12" borderId="7" xfId="0" applyFont="1" applyFill="1" applyBorder="1" applyAlignment="1">
      <alignment horizontal="left" vertical="center"/>
    </xf>
    <xf numFmtId="0" fontId="10" fillId="10" borderId="7" xfId="0" applyFont="1" applyFill="1" applyBorder="1" applyAlignment="1">
      <alignment horizontal="left" vertical="center"/>
    </xf>
    <xf numFmtId="0" fontId="10" fillId="14" borderId="7" xfId="0" applyFont="1" applyFill="1" applyBorder="1" applyAlignment="1">
      <alignment horizontal="left" wrapText="1"/>
    </xf>
    <xf numFmtId="0" fontId="10" fillId="4" borderId="7" xfId="0" applyFont="1" applyFill="1" applyBorder="1" applyAlignment="1">
      <alignment horizontal="left" vertical="center" wrapText="1"/>
    </xf>
    <xf numFmtId="0" fontId="10" fillId="9" borderId="7" xfId="0" applyFont="1" applyFill="1" applyBorder="1" applyAlignment="1">
      <alignment horizontal="left" vertical="center" wrapText="1"/>
    </xf>
    <xf numFmtId="0" fontId="10" fillId="9" borderId="7" xfId="0" applyFont="1" applyFill="1" applyBorder="1" applyAlignment="1">
      <alignment horizontal="left" vertical="center"/>
    </xf>
  </cellXfs>
  <cellStyles count="2">
    <cellStyle name="Normal" xfId="0" builtinId="0"/>
    <cellStyle name="Percent" xfId="1" builtinId="5"/>
  </cellStyles>
  <dxfs count="0"/>
  <tableStyles count="0" defaultTableStyle="TableStyleMedium2" defaultPivotStyle="PivotStyleLight16"/>
  <colors>
    <mruColors>
      <color rgb="FFEAEAEA"/>
      <color rgb="FFEAEA9E"/>
      <color rgb="FFFFF0C1"/>
      <color rgb="FFEFE5F7"/>
      <color rgb="FFE6D5F3"/>
      <color rgb="FFA40000"/>
      <color rgb="FFFFE9A3"/>
      <color rgb="FFDEC7EF"/>
      <color rgb="FFBDBDFF"/>
      <color rgb="FFF1DE5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D3FCD-D404-404B-94A8-0B8101BCBA7F}">
  <dimension ref="A1:K37"/>
  <sheetViews>
    <sheetView showGridLines="0" tabSelected="1" zoomScaleNormal="100" workbookViewId="0">
      <selection activeCell="B1" sqref="B1"/>
    </sheetView>
  </sheetViews>
  <sheetFormatPr defaultRowHeight="15" x14ac:dyDescent="0.25"/>
  <cols>
    <col min="1" max="1" width="172.85546875" customWidth="1"/>
    <col min="11" max="11" width="106.7109375" customWidth="1"/>
  </cols>
  <sheetData>
    <row r="1" spans="1:11" ht="37.5" x14ac:dyDescent="0.3">
      <c r="A1" s="80" t="s">
        <v>158</v>
      </c>
      <c r="B1" s="36"/>
      <c r="C1" s="36"/>
      <c r="D1" s="36"/>
      <c r="E1" s="36"/>
      <c r="F1" s="36"/>
      <c r="G1" s="36"/>
      <c r="H1" s="36"/>
      <c r="I1" s="36"/>
      <c r="J1" s="36"/>
      <c r="K1" s="36"/>
    </row>
    <row r="2" spans="1:11" s="39" customFormat="1" ht="18.75" x14ac:dyDescent="0.3">
      <c r="A2" s="37" t="s">
        <v>39</v>
      </c>
      <c r="B2" s="38"/>
      <c r="C2" s="38"/>
      <c r="D2" s="38"/>
      <c r="E2" s="38"/>
      <c r="F2" s="38"/>
      <c r="G2" s="38"/>
      <c r="H2" s="38"/>
      <c r="I2" s="38"/>
      <c r="J2" s="38"/>
      <c r="K2" s="38"/>
    </row>
    <row r="3" spans="1:11" ht="203.25" customHeight="1" x14ac:dyDescent="0.25">
      <c r="A3" s="34" t="s">
        <v>50</v>
      </c>
      <c r="B3" s="35"/>
      <c r="C3" s="35"/>
      <c r="D3" s="35"/>
      <c r="E3" s="35"/>
      <c r="F3" s="35"/>
      <c r="G3" s="35"/>
      <c r="H3" s="35"/>
      <c r="I3" s="35"/>
      <c r="J3" s="35"/>
      <c r="K3" s="35"/>
    </row>
    <row r="4" spans="1:11" ht="254.25" customHeight="1" x14ac:dyDescent="0.25">
      <c r="A4" s="34" t="s">
        <v>157</v>
      </c>
      <c r="B4" s="35"/>
      <c r="C4" s="35"/>
      <c r="D4" s="35"/>
      <c r="E4" s="35"/>
      <c r="F4" s="35"/>
      <c r="G4" s="35"/>
      <c r="H4" s="35"/>
      <c r="I4" s="35"/>
      <c r="J4" s="35"/>
      <c r="K4" s="35"/>
    </row>
    <row r="5" spans="1:11" ht="205.5" customHeight="1" x14ac:dyDescent="0.25">
      <c r="A5" s="34" t="s">
        <v>127</v>
      </c>
      <c r="B5" s="35"/>
      <c r="C5" s="35"/>
      <c r="D5" s="35"/>
      <c r="E5" s="35"/>
      <c r="F5" s="35"/>
      <c r="G5" s="35"/>
      <c r="H5" s="35"/>
      <c r="I5" s="35"/>
      <c r="J5" s="35"/>
      <c r="K5" s="35"/>
    </row>
    <row r="6" spans="1:11" x14ac:dyDescent="0.25">
      <c r="A6" s="35"/>
      <c r="B6" s="35"/>
      <c r="C6" s="35"/>
      <c r="D6" s="35"/>
      <c r="E6" s="35"/>
      <c r="F6" s="35"/>
      <c r="G6" s="35"/>
      <c r="H6" s="35"/>
      <c r="I6" s="35"/>
      <c r="J6" s="35"/>
      <c r="K6" s="35"/>
    </row>
    <row r="7" spans="1:11" x14ac:dyDescent="0.25">
      <c r="A7" s="35"/>
      <c r="B7" s="35"/>
      <c r="C7" s="35"/>
      <c r="D7" s="35"/>
      <c r="E7" s="35"/>
      <c r="F7" s="35"/>
      <c r="G7" s="35"/>
      <c r="H7" s="35"/>
      <c r="I7" s="35"/>
      <c r="J7" s="35"/>
      <c r="K7" s="35"/>
    </row>
    <row r="8" spans="1:11" x14ac:dyDescent="0.25">
      <c r="A8" s="35"/>
      <c r="B8" s="35"/>
      <c r="C8" s="35"/>
      <c r="D8" s="35"/>
      <c r="E8" s="35"/>
      <c r="F8" s="35"/>
      <c r="G8" s="35"/>
      <c r="H8" s="35"/>
      <c r="I8" s="35"/>
      <c r="J8" s="35"/>
      <c r="K8" s="35"/>
    </row>
    <row r="9" spans="1:11" x14ac:dyDescent="0.25">
      <c r="A9" s="35"/>
      <c r="B9" s="35"/>
      <c r="C9" s="35"/>
      <c r="D9" s="35"/>
      <c r="E9" s="35"/>
      <c r="F9" s="35"/>
      <c r="G9" s="35"/>
      <c r="H9" s="35"/>
      <c r="I9" s="35"/>
      <c r="J9" s="35"/>
      <c r="K9" s="35"/>
    </row>
    <row r="10" spans="1:11" x14ac:dyDescent="0.25">
      <c r="A10" s="35"/>
      <c r="B10" s="35"/>
      <c r="C10" s="35"/>
      <c r="D10" s="35"/>
      <c r="E10" s="35"/>
      <c r="F10" s="35"/>
      <c r="G10" s="35"/>
      <c r="H10" s="35"/>
      <c r="I10" s="35"/>
      <c r="J10" s="35"/>
      <c r="K10" s="35"/>
    </row>
    <row r="11" spans="1:11" x14ac:dyDescent="0.25">
      <c r="A11" s="35"/>
      <c r="B11" s="35"/>
      <c r="C11" s="35"/>
      <c r="D11" s="35"/>
      <c r="E11" s="35"/>
      <c r="F11" s="35"/>
      <c r="G11" s="35"/>
      <c r="H11" s="35"/>
      <c r="I11" s="35"/>
      <c r="J11" s="35"/>
      <c r="K11" s="35"/>
    </row>
    <row r="12" spans="1:11" x14ac:dyDescent="0.25">
      <c r="A12" s="35"/>
      <c r="B12" s="35"/>
      <c r="C12" s="35"/>
      <c r="D12" s="35"/>
      <c r="E12" s="35"/>
      <c r="F12" s="35"/>
      <c r="G12" s="35"/>
      <c r="H12" s="35"/>
      <c r="I12" s="35"/>
      <c r="J12" s="35"/>
      <c r="K12" s="35"/>
    </row>
    <row r="13" spans="1:11" x14ac:dyDescent="0.25">
      <c r="A13" s="35"/>
      <c r="B13" s="35"/>
      <c r="C13" s="35"/>
      <c r="D13" s="35"/>
      <c r="E13" s="35"/>
      <c r="F13" s="35"/>
      <c r="G13" s="35"/>
      <c r="H13" s="35"/>
      <c r="I13" s="35"/>
      <c r="J13" s="35"/>
      <c r="K13" s="35"/>
    </row>
    <row r="14" spans="1:11" x14ac:dyDescent="0.25">
      <c r="A14" s="35"/>
      <c r="B14" s="35"/>
      <c r="C14" s="35"/>
      <c r="D14" s="35"/>
      <c r="E14" s="35"/>
      <c r="F14" s="35"/>
      <c r="G14" s="35"/>
      <c r="H14" s="35"/>
      <c r="I14" s="35"/>
      <c r="J14" s="35"/>
      <c r="K14" s="35"/>
    </row>
    <row r="15" spans="1:11" x14ac:dyDescent="0.25">
      <c r="A15" s="35"/>
      <c r="B15" s="35"/>
      <c r="C15" s="35"/>
      <c r="D15" s="35"/>
      <c r="E15" s="35"/>
      <c r="F15" s="35"/>
      <c r="G15" s="35"/>
      <c r="H15" s="35"/>
      <c r="I15" s="35"/>
      <c r="J15" s="35"/>
      <c r="K15" s="35"/>
    </row>
    <row r="16" spans="1:11" x14ac:dyDescent="0.25">
      <c r="A16" s="35"/>
      <c r="B16" s="35"/>
      <c r="C16" s="35"/>
      <c r="D16" s="35"/>
      <c r="E16" s="35"/>
      <c r="F16" s="35"/>
      <c r="G16" s="35"/>
      <c r="H16" s="35"/>
      <c r="I16" s="35"/>
      <c r="J16" s="35"/>
      <c r="K16" s="35"/>
    </row>
    <row r="17" spans="1:11" x14ac:dyDescent="0.25">
      <c r="A17" s="35"/>
      <c r="B17" s="35"/>
      <c r="C17" s="35"/>
      <c r="D17" s="35"/>
      <c r="E17" s="35"/>
      <c r="F17" s="35"/>
      <c r="G17" s="35"/>
      <c r="H17" s="35"/>
      <c r="I17" s="35"/>
      <c r="J17" s="35"/>
      <c r="K17" s="35"/>
    </row>
    <row r="18" spans="1:11" x14ac:dyDescent="0.25">
      <c r="A18" s="35"/>
      <c r="B18" s="35"/>
      <c r="C18" s="35"/>
      <c r="D18" s="35"/>
      <c r="E18" s="35"/>
      <c r="F18" s="35"/>
      <c r="G18" s="35"/>
      <c r="H18" s="35"/>
      <c r="I18" s="35"/>
      <c r="J18" s="35"/>
      <c r="K18" s="35"/>
    </row>
    <row r="19" spans="1:11" x14ac:dyDescent="0.25">
      <c r="A19" s="35"/>
      <c r="B19" s="35"/>
      <c r="C19" s="35"/>
      <c r="D19" s="35"/>
      <c r="E19" s="35"/>
      <c r="F19" s="35"/>
      <c r="G19" s="35"/>
      <c r="H19" s="35"/>
      <c r="I19" s="35"/>
      <c r="J19" s="35"/>
      <c r="K19" s="35"/>
    </row>
    <row r="20" spans="1:11" x14ac:dyDescent="0.25">
      <c r="A20" s="35"/>
      <c r="B20" s="35"/>
      <c r="C20" s="35"/>
      <c r="D20" s="35"/>
      <c r="E20" s="35"/>
      <c r="F20" s="35"/>
      <c r="G20" s="35"/>
      <c r="H20" s="35"/>
      <c r="I20" s="35"/>
      <c r="J20" s="35"/>
      <c r="K20" s="35"/>
    </row>
    <row r="21" spans="1:11" x14ac:dyDescent="0.25">
      <c r="A21" s="35"/>
      <c r="B21" s="35"/>
      <c r="C21" s="35"/>
      <c r="D21" s="35"/>
      <c r="E21" s="35"/>
      <c r="F21" s="35"/>
      <c r="G21" s="35"/>
      <c r="H21" s="35"/>
      <c r="I21" s="35"/>
      <c r="J21" s="35"/>
      <c r="K21" s="35"/>
    </row>
    <row r="22" spans="1:11" x14ac:dyDescent="0.25">
      <c r="A22" s="35"/>
      <c r="B22" s="35"/>
      <c r="C22" s="35"/>
      <c r="D22" s="35"/>
      <c r="E22" s="35"/>
      <c r="F22" s="35"/>
      <c r="G22" s="35"/>
      <c r="H22" s="35"/>
      <c r="I22" s="35"/>
      <c r="J22" s="35"/>
      <c r="K22" s="35"/>
    </row>
    <row r="23" spans="1:11" x14ac:dyDescent="0.25">
      <c r="A23" s="35"/>
      <c r="B23" s="35"/>
      <c r="C23" s="35"/>
      <c r="D23" s="35"/>
      <c r="E23" s="35"/>
      <c r="F23" s="35"/>
      <c r="G23" s="35"/>
      <c r="H23" s="35"/>
      <c r="I23" s="35"/>
      <c r="J23" s="35"/>
      <c r="K23" s="35"/>
    </row>
    <row r="24" spans="1:11" x14ac:dyDescent="0.25">
      <c r="A24" s="35"/>
      <c r="B24" s="35"/>
      <c r="C24" s="35"/>
      <c r="D24" s="35"/>
      <c r="E24" s="35"/>
      <c r="F24" s="35"/>
      <c r="G24" s="35"/>
      <c r="H24" s="35"/>
      <c r="I24" s="35"/>
      <c r="J24" s="35"/>
      <c r="K24" s="35"/>
    </row>
    <row r="25" spans="1:11" x14ac:dyDescent="0.25">
      <c r="A25" s="35"/>
      <c r="B25" s="35"/>
      <c r="C25" s="35"/>
      <c r="D25" s="35"/>
      <c r="E25" s="35"/>
      <c r="F25" s="35"/>
      <c r="G25" s="35"/>
      <c r="H25" s="35"/>
      <c r="I25" s="35"/>
      <c r="J25" s="35"/>
      <c r="K25" s="35"/>
    </row>
    <row r="26" spans="1:11" x14ac:dyDescent="0.25">
      <c r="A26" s="35"/>
      <c r="B26" s="35"/>
      <c r="C26" s="35"/>
      <c r="D26" s="35"/>
      <c r="E26" s="35"/>
      <c r="F26" s="35"/>
      <c r="G26" s="35"/>
      <c r="H26" s="35"/>
      <c r="I26" s="35"/>
      <c r="J26" s="35"/>
      <c r="K26" s="35"/>
    </row>
    <row r="27" spans="1:11" x14ac:dyDescent="0.25">
      <c r="A27" s="35"/>
      <c r="B27" s="35"/>
      <c r="C27" s="35"/>
      <c r="D27" s="35"/>
      <c r="E27" s="35"/>
      <c r="F27" s="35"/>
      <c r="G27" s="35"/>
      <c r="H27" s="35"/>
      <c r="I27" s="35"/>
      <c r="J27" s="35"/>
      <c r="K27" s="35"/>
    </row>
    <row r="28" spans="1:11" x14ac:dyDescent="0.25">
      <c r="A28" s="35"/>
      <c r="B28" s="35"/>
      <c r="C28" s="35"/>
      <c r="D28" s="35"/>
      <c r="E28" s="35"/>
      <c r="F28" s="35"/>
      <c r="G28" s="35"/>
      <c r="H28" s="35"/>
      <c r="I28" s="35"/>
      <c r="J28" s="35"/>
      <c r="K28" s="35"/>
    </row>
    <row r="29" spans="1:11" x14ac:dyDescent="0.25">
      <c r="A29" s="35"/>
      <c r="B29" s="35"/>
      <c r="C29" s="35"/>
      <c r="D29" s="35"/>
      <c r="E29" s="35"/>
      <c r="F29" s="35"/>
      <c r="G29" s="35"/>
      <c r="H29" s="35"/>
      <c r="I29" s="35"/>
      <c r="J29" s="35"/>
      <c r="K29" s="35"/>
    </row>
    <row r="30" spans="1:11" x14ac:dyDescent="0.25">
      <c r="A30" s="35"/>
      <c r="B30" s="35"/>
      <c r="C30" s="35"/>
      <c r="D30" s="35"/>
      <c r="E30" s="35"/>
      <c r="F30" s="35"/>
      <c r="G30" s="35"/>
      <c r="H30" s="35"/>
      <c r="I30" s="35"/>
      <c r="J30" s="35"/>
      <c r="K30" s="35"/>
    </row>
    <row r="31" spans="1:11" x14ac:dyDescent="0.25">
      <c r="A31" s="35"/>
      <c r="B31" s="35"/>
      <c r="C31" s="35"/>
      <c r="D31" s="35"/>
      <c r="E31" s="35"/>
      <c r="F31" s="35"/>
      <c r="G31" s="35"/>
      <c r="H31" s="35"/>
      <c r="I31" s="35"/>
      <c r="J31" s="35"/>
      <c r="K31" s="35"/>
    </row>
    <row r="32" spans="1:11" x14ac:dyDescent="0.25">
      <c r="A32" s="35"/>
      <c r="B32" s="35"/>
      <c r="C32" s="35"/>
      <c r="D32" s="35"/>
      <c r="E32" s="35"/>
      <c r="F32" s="35"/>
      <c r="G32" s="35"/>
      <c r="H32" s="35"/>
      <c r="I32" s="35"/>
      <c r="J32" s="35"/>
      <c r="K32" s="35"/>
    </row>
    <row r="33" spans="1:11" x14ac:dyDescent="0.25">
      <c r="A33" s="35"/>
      <c r="B33" s="35"/>
      <c r="C33" s="35"/>
      <c r="D33" s="35"/>
      <c r="E33" s="35"/>
      <c r="F33" s="35"/>
      <c r="G33" s="35"/>
      <c r="H33" s="35"/>
      <c r="I33" s="35"/>
      <c r="J33" s="35"/>
      <c r="K33" s="35"/>
    </row>
    <row r="34" spans="1:11" x14ac:dyDescent="0.25">
      <c r="A34" s="35"/>
      <c r="B34" s="35"/>
      <c r="C34" s="35"/>
      <c r="D34" s="35"/>
      <c r="E34" s="35"/>
      <c r="F34" s="35"/>
      <c r="G34" s="35"/>
      <c r="H34" s="35"/>
      <c r="I34" s="35"/>
      <c r="J34" s="35"/>
      <c r="K34" s="35"/>
    </row>
    <row r="35" spans="1:11" x14ac:dyDescent="0.25">
      <c r="A35" s="35"/>
      <c r="B35" s="35"/>
      <c r="C35" s="35"/>
      <c r="D35" s="35"/>
      <c r="E35" s="35"/>
      <c r="F35" s="35"/>
      <c r="G35" s="35"/>
      <c r="H35" s="35"/>
      <c r="I35" s="35"/>
      <c r="J35" s="35"/>
      <c r="K35" s="35"/>
    </row>
    <row r="36" spans="1:11" x14ac:dyDescent="0.25">
      <c r="A36" s="35"/>
      <c r="B36" s="35"/>
      <c r="C36" s="35"/>
      <c r="D36" s="35"/>
      <c r="E36" s="35"/>
      <c r="F36" s="35"/>
      <c r="G36" s="35"/>
      <c r="H36" s="35"/>
      <c r="I36" s="35"/>
      <c r="J36" s="35"/>
      <c r="K36" s="35"/>
    </row>
    <row r="37" spans="1:11" ht="122.25" customHeight="1" x14ac:dyDescent="0.25">
      <c r="A37" s="35"/>
      <c r="B37" s="35"/>
      <c r="C37" s="35"/>
      <c r="D37" s="35"/>
      <c r="E37" s="35"/>
      <c r="F37" s="35"/>
      <c r="G37" s="35"/>
      <c r="H37" s="35"/>
      <c r="I37" s="35"/>
      <c r="J37" s="35"/>
      <c r="K37" s="35"/>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4D59D-3FF0-4889-81FD-CA3042266CC0}">
  <dimension ref="A1:BS476"/>
  <sheetViews>
    <sheetView workbookViewId="0">
      <pane xSplit="1" ySplit="2" topLeftCell="B3" activePane="bottomRight" state="frozen"/>
      <selection pane="topRight" activeCell="B1" sqref="B1"/>
      <selection pane="bottomLeft" activeCell="A3" sqref="A3"/>
      <selection pane="bottomRight" activeCell="AF3" sqref="AF3"/>
    </sheetView>
  </sheetViews>
  <sheetFormatPr defaultColWidth="9.140625" defaultRowHeight="15.75" x14ac:dyDescent="0.25"/>
  <cols>
    <col min="1" max="1" width="16.42578125" style="26" customWidth="1"/>
    <col min="2" max="2" width="42.7109375" style="26" customWidth="1"/>
    <col min="3" max="3" width="23.42578125" style="26" customWidth="1"/>
    <col min="4" max="4" width="82.7109375" style="26" customWidth="1"/>
    <col min="5" max="5" width="34.42578125" style="26" customWidth="1"/>
    <col min="6" max="6" width="20.5703125" style="26" customWidth="1"/>
    <col min="7" max="7" width="13.42578125" style="26" customWidth="1"/>
    <col min="8" max="8" width="14.7109375" style="26" customWidth="1"/>
    <col min="9" max="15" width="18.5703125" style="26" customWidth="1"/>
    <col min="16" max="16" width="25.42578125" style="26" customWidth="1"/>
    <col min="17" max="17" width="16.28515625" style="26" customWidth="1"/>
    <col min="18" max="18" width="42" style="26" customWidth="1"/>
    <col min="19" max="19" width="48.28515625" style="26" customWidth="1"/>
    <col min="20" max="20" width="29.28515625" style="26" customWidth="1"/>
    <col min="21" max="28" width="19.5703125" style="26" customWidth="1"/>
    <col min="29" max="29" width="30.7109375" style="26" customWidth="1"/>
    <col min="30" max="30" width="26.85546875" style="26" customWidth="1"/>
    <col min="31" max="31" width="26.5703125" style="26" customWidth="1"/>
    <col min="32" max="39" width="28.28515625" style="26" customWidth="1"/>
    <col min="40" max="40" width="33.5703125" style="26" customWidth="1"/>
    <col min="41" max="42" width="39.7109375" style="26" customWidth="1"/>
    <col min="43" max="43" width="30.140625" style="26" customWidth="1"/>
    <col min="44" max="44" width="23.7109375" style="26" customWidth="1"/>
    <col min="45" max="45" width="25.85546875" style="26" customWidth="1"/>
    <col min="46" max="46" width="26.28515625" style="26" customWidth="1"/>
    <col min="47" max="47" width="25.7109375" style="26" customWidth="1"/>
    <col min="48" max="48" width="26" style="26" customWidth="1"/>
    <col min="49" max="49" width="38" style="26" customWidth="1"/>
    <col min="50" max="50" width="39.7109375" style="26" customWidth="1"/>
    <col min="51" max="51" width="45.5703125" style="26" customWidth="1"/>
    <col min="52" max="52" width="45.85546875" style="26" customWidth="1"/>
    <col min="53" max="53" width="38" style="26" customWidth="1"/>
    <col min="54" max="54" width="39.7109375" style="26" customWidth="1"/>
    <col min="55" max="55" width="21" style="26" customWidth="1"/>
    <col min="56" max="56" width="20.5703125" style="26" customWidth="1"/>
    <col min="57" max="57" width="38" style="26" customWidth="1"/>
    <col min="58" max="58" width="40.7109375" style="26" customWidth="1"/>
    <col min="59" max="59" width="32.28515625" style="26" customWidth="1"/>
    <col min="60" max="60" width="44.42578125" style="26" customWidth="1"/>
    <col min="61" max="61" width="45.7109375" style="26" customWidth="1"/>
    <col min="62" max="62" width="39.7109375" style="26" customWidth="1"/>
    <col min="63" max="63" width="50.85546875" style="26" customWidth="1"/>
    <col min="64" max="64" width="37.85546875" style="26" customWidth="1"/>
    <col min="65" max="65" width="39.7109375" style="26" customWidth="1"/>
    <col min="66" max="69" width="40.140625" style="26" customWidth="1"/>
    <col min="70" max="70" width="42.85546875" style="26" customWidth="1"/>
    <col min="71" max="71" width="58.28515625" style="26" customWidth="1"/>
    <col min="72" max="72" width="24.140625" style="26" customWidth="1"/>
    <col min="73" max="16384" width="9.140625" style="26"/>
  </cols>
  <sheetData>
    <row r="1" spans="1:71" ht="46.5" customHeight="1" x14ac:dyDescent="0.25">
      <c r="A1" s="24"/>
      <c r="B1" s="24"/>
      <c r="C1" s="24"/>
      <c r="D1" s="24"/>
      <c r="E1" s="24"/>
      <c r="F1" s="25"/>
      <c r="G1" s="25"/>
      <c r="H1" s="25"/>
      <c r="I1" s="78" t="s">
        <v>56</v>
      </c>
      <c r="J1" s="78"/>
      <c r="K1" s="78"/>
      <c r="L1" s="78"/>
      <c r="M1" s="78"/>
      <c r="N1" s="78"/>
      <c r="O1" s="78"/>
      <c r="P1" s="78"/>
      <c r="Q1" s="52"/>
      <c r="R1" s="92"/>
      <c r="S1" s="25"/>
      <c r="T1" s="25"/>
      <c r="U1" s="179" t="s">
        <v>90</v>
      </c>
      <c r="V1" s="179"/>
      <c r="W1" s="179"/>
      <c r="X1" s="179"/>
      <c r="Y1" s="179"/>
      <c r="Z1" s="179"/>
      <c r="AA1" s="179"/>
      <c r="AB1" s="179"/>
      <c r="AC1" s="94"/>
      <c r="AD1" s="180" t="s">
        <v>91</v>
      </c>
      <c r="AE1" s="180"/>
      <c r="AF1" s="177" t="s">
        <v>153</v>
      </c>
      <c r="AG1" s="178"/>
      <c r="AH1" s="178"/>
      <c r="AI1" s="178"/>
      <c r="AJ1" s="178"/>
      <c r="AK1" s="178"/>
      <c r="AL1" s="178"/>
      <c r="AM1" s="178"/>
      <c r="AN1" s="178"/>
      <c r="AO1" s="24"/>
      <c r="AP1" s="24"/>
      <c r="AQ1" s="101"/>
      <c r="AR1" s="181" t="s">
        <v>130</v>
      </c>
      <c r="AS1" s="181"/>
      <c r="AT1" s="181"/>
      <c r="AU1" s="182" t="s">
        <v>131</v>
      </c>
      <c r="AV1" s="183"/>
      <c r="AW1" s="183"/>
      <c r="AX1" s="24"/>
      <c r="AY1" s="174" t="s">
        <v>132</v>
      </c>
      <c r="AZ1" s="175"/>
      <c r="BA1" s="175"/>
      <c r="BB1" s="102"/>
      <c r="BC1" s="176" t="s">
        <v>133</v>
      </c>
      <c r="BD1" s="176"/>
      <c r="BE1" s="176"/>
      <c r="BF1" s="24"/>
      <c r="BG1" s="24"/>
      <c r="BH1" s="174" t="s">
        <v>155</v>
      </c>
      <c r="BI1" s="174"/>
      <c r="BJ1" s="24"/>
      <c r="BK1" s="100" t="s">
        <v>113</v>
      </c>
      <c r="BL1" s="103"/>
      <c r="BM1" s="103"/>
      <c r="BN1" s="103"/>
      <c r="BO1" s="103"/>
      <c r="BP1" s="104"/>
      <c r="BQ1" s="104"/>
      <c r="BR1" s="24"/>
      <c r="BS1" s="24"/>
    </row>
    <row r="2" spans="1:71" s="33" customFormat="1" ht="81" customHeight="1" x14ac:dyDescent="0.25">
      <c r="A2" s="27" t="s">
        <v>0</v>
      </c>
      <c r="B2" s="27" t="s">
        <v>1</v>
      </c>
      <c r="C2" s="27" t="s">
        <v>111</v>
      </c>
      <c r="D2" s="27" t="s">
        <v>151</v>
      </c>
      <c r="E2" s="27" t="s">
        <v>47</v>
      </c>
      <c r="F2" s="28" t="s">
        <v>55</v>
      </c>
      <c r="G2" s="28" t="s">
        <v>2</v>
      </c>
      <c r="H2" s="28" t="s">
        <v>54</v>
      </c>
      <c r="I2" s="29" t="s">
        <v>58</v>
      </c>
      <c r="J2" s="29" t="s">
        <v>59</v>
      </c>
      <c r="K2" s="29" t="s">
        <v>33</v>
      </c>
      <c r="L2" s="29" t="s">
        <v>34</v>
      </c>
      <c r="M2" s="29" t="s">
        <v>60</v>
      </c>
      <c r="N2" s="29" t="s">
        <v>61</v>
      </c>
      <c r="O2" s="29" t="s">
        <v>62</v>
      </c>
      <c r="P2" s="29" t="s">
        <v>35</v>
      </c>
      <c r="Q2" s="29" t="s">
        <v>9</v>
      </c>
      <c r="R2" s="29" t="s">
        <v>68</v>
      </c>
      <c r="S2" s="28" t="s">
        <v>69</v>
      </c>
      <c r="T2" s="28" t="s">
        <v>47</v>
      </c>
      <c r="U2" s="30" t="s">
        <v>10</v>
      </c>
      <c r="V2" s="30" t="s">
        <v>36</v>
      </c>
      <c r="W2" s="30" t="s">
        <v>11</v>
      </c>
      <c r="X2" s="30" t="s">
        <v>13</v>
      </c>
      <c r="Y2" s="30" t="s">
        <v>76</v>
      </c>
      <c r="Z2" s="30" t="s">
        <v>12</v>
      </c>
      <c r="AA2" s="30" t="s">
        <v>20</v>
      </c>
      <c r="AB2" s="30" t="s">
        <v>78</v>
      </c>
      <c r="AC2" s="30" t="s">
        <v>47</v>
      </c>
      <c r="AD2" s="31" t="s">
        <v>79</v>
      </c>
      <c r="AE2" s="31" t="s">
        <v>80</v>
      </c>
      <c r="AF2" s="32" t="s">
        <v>10</v>
      </c>
      <c r="AG2" s="32" t="s">
        <v>36</v>
      </c>
      <c r="AH2" s="32" t="s">
        <v>11</v>
      </c>
      <c r="AI2" s="32" t="s">
        <v>13</v>
      </c>
      <c r="AJ2" s="32" t="s">
        <v>76</v>
      </c>
      <c r="AK2" s="32" t="s">
        <v>12</v>
      </c>
      <c r="AL2" s="32" t="s">
        <v>20</v>
      </c>
      <c r="AM2" s="32" t="s">
        <v>78</v>
      </c>
      <c r="AN2" s="32" t="s">
        <v>37</v>
      </c>
      <c r="AO2" s="27" t="s">
        <v>83</v>
      </c>
      <c r="AP2" s="27" t="s">
        <v>129</v>
      </c>
      <c r="AQ2" s="29" t="s">
        <v>137</v>
      </c>
      <c r="AR2" s="29" t="s">
        <v>88</v>
      </c>
      <c r="AS2" s="29" t="s">
        <v>79</v>
      </c>
      <c r="AT2" s="29" t="s">
        <v>47</v>
      </c>
      <c r="AU2" s="29" t="s">
        <v>89</v>
      </c>
      <c r="AV2" s="29" t="s">
        <v>92</v>
      </c>
      <c r="AW2" s="29" t="s">
        <v>47</v>
      </c>
      <c r="AX2" s="27" t="s">
        <v>93</v>
      </c>
      <c r="AY2" s="27" t="s">
        <v>89</v>
      </c>
      <c r="AZ2" s="27" t="s">
        <v>92</v>
      </c>
      <c r="BA2" s="27" t="s">
        <v>47</v>
      </c>
      <c r="BB2" s="28" t="s">
        <v>94</v>
      </c>
      <c r="BC2" s="28" t="s">
        <v>92</v>
      </c>
      <c r="BD2" s="28" t="s">
        <v>123</v>
      </c>
      <c r="BE2" s="28" t="s">
        <v>47</v>
      </c>
      <c r="BF2" s="27" t="s">
        <v>154</v>
      </c>
      <c r="BG2" s="27" t="s">
        <v>144</v>
      </c>
      <c r="BH2" s="27" t="s">
        <v>96</v>
      </c>
      <c r="BI2" s="27" t="s">
        <v>97</v>
      </c>
      <c r="BJ2" s="27" t="s">
        <v>156</v>
      </c>
      <c r="BK2" s="27" t="s">
        <v>98</v>
      </c>
      <c r="BL2" s="32" t="s">
        <v>99</v>
      </c>
      <c r="BM2" s="32" t="s">
        <v>102</v>
      </c>
      <c r="BN2" s="32" t="s">
        <v>150</v>
      </c>
      <c r="BO2" s="32" t="s">
        <v>47</v>
      </c>
      <c r="BP2" s="31" t="s">
        <v>105</v>
      </c>
      <c r="BQ2" s="31" t="s">
        <v>106</v>
      </c>
      <c r="BR2" s="27" t="s">
        <v>107</v>
      </c>
      <c r="BS2" s="27" t="s">
        <v>110</v>
      </c>
    </row>
    <row r="3" spans="1:71" s="51" customFormat="1" x14ac:dyDescent="0.25"/>
    <row r="4" spans="1:71" s="51" customFormat="1" x14ac:dyDescent="0.25"/>
    <row r="5" spans="1:71" s="51" customFormat="1" x14ac:dyDescent="0.25"/>
    <row r="6" spans="1:71" s="51" customFormat="1" x14ac:dyDescent="0.25"/>
    <row r="7" spans="1:71" s="51" customFormat="1" x14ac:dyDescent="0.25"/>
    <row r="8" spans="1:71" s="51" customFormat="1" x14ac:dyDescent="0.25"/>
    <row r="9" spans="1:71" s="51" customFormat="1" x14ac:dyDescent="0.25"/>
    <row r="10" spans="1:71" s="51" customFormat="1" x14ac:dyDescent="0.25"/>
    <row r="11" spans="1:71" s="51" customFormat="1" x14ac:dyDescent="0.25"/>
    <row r="12" spans="1:71" s="51" customFormat="1" x14ac:dyDescent="0.25"/>
    <row r="13" spans="1:71" s="51" customFormat="1" x14ac:dyDescent="0.25"/>
    <row r="14" spans="1:71" s="51" customFormat="1" x14ac:dyDescent="0.25"/>
    <row r="15" spans="1:71" s="51" customFormat="1" x14ac:dyDescent="0.25"/>
    <row r="16" spans="1:71" s="51" customFormat="1" x14ac:dyDescent="0.25"/>
    <row r="17" s="51" customFormat="1" x14ac:dyDescent="0.25"/>
    <row r="18" s="51" customFormat="1" x14ac:dyDescent="0.25"/>
    <row r="19" s="51" customFormat="1" x14ac:dyDescent="0.25"/>
    <row r="20" s="51" customFormat="1" x14ac:dyDescent="0.25"/>
    <row r="21" s="51" customFormat="1" x14ac:dyDescent="0.25"/>
    <row r="22" s="51" customFormat="1" x14ac:dyDescent="0.25"/>
    <row r="23" s="51" customFormat="1" x14ac:dyDescent="0.25"/>
    <row r="24" s="51" customFormat="1" x14ac:dyDescent="0.25"/>
    <row r="25" s="51" customFormat="1" x14ac:dyDescent="0.25"/>
    <row r="26" s="51" customFormat="1" x14ac:dyDescent="0.25"/>
    <row r="27" s="51" customFormat="1" x14ac:dyDescent="0.25"/>
    <row r="28" s="51" customFormat="1" x14ac:dyDescent="0.25"/>
    <row r="29" s="51" customFormat="1" x14ac:dyDescent="0.25"/>
    <row r="30" s="51" customFormat="1" x14ac:dyDescent="0.25"/>
    <row r="31" s="51" customFormat="1" x14ac:dyDescent="0.25"/>
    <row r="32" s="51" customFormat="1" x14ac:dyDescent="0.25"/>
    <row r="33" s="51" customFormat="1" x14ac:dyDescent="0.25"/>
    <row r="34" s="51" customFormat="1" x14ac:dyDescent="0.25"/>
    <row r="35" s="51" customFormat="1" x14ac:dyDescent="0.25"/>
    <row r="36" s="51" customFormat="1" x14ac:dyDescent="0.25"/>
    <row r="37" s="51" customFormat="1" x14ac:dyDescent="0.25"/>
    <row r="38" s="51" customFormat="1" x14ac:dyDescent="0.25"/>
    <row r="39" s="51" customFormat="1" x14ac:dyDescent="0.25"/>
    <row r="40" s="51" customFormat="1" x14ac:dyDescent="0.25"/>
    <row r="41" s="51" customFormat="1" x14ac:dyDescent="0.25"/>
    <row r="42" s="51" customFormat="1" x14ac:dyDescent="0.25"/>
    <row r="43" s="51" customFormat="1" x14ac:dyDescent="0.25"/>
    <row r="44" s="51" customFormat="1" x14ac:dyDescent="0.25"/>
    <row r="45" s="51" customFormat="1" x14ac:dyDescent="0.25"/>
    <row r="46" s="51" customFormat="1" x14ac:dyDescent="0.25"/>
    <row r="47" s="51" customFormat="1" x14ac:dyDescent="0.25"/>
    <row r="48" s="51" customFormat="1" x14ac:dyDescent="0.25"/>
    <row r="49" s="51" customFormat="1" x14ac:dyDescent="0.25"/>
    <row r="50" s="51" customFormat="1" x14ac:dyDescent="0.25"/>
    <row r="51" s="51" customFormat="1" x14ac:dyDescent="0.25"/>
    <row r="52" s="51" customFormat="1" x14ac:dyDescent="0.25"/>
    <row r="53" s="51" customFormat="1" x14ac:dyDescent="0.25"/>
    <row r="54" s="51" customFormat="1" x14ac:dyDescent="0.25"/>
    <row r="55" s="51" customFormat="1" x14ac:dyDescent="0.25"/>
    <row r="56" s="51" customFormat="1" x14ac:dyDescent="0.25"/>
    <row r="57" s="51" customFormat="1" x14ac:dyDescent="0.25"/>
    <row r="58" s="51" customFormat="1" x14ac:dyDescent="0.25"/>
    <row r="59" s="51" customFormat="1" x14ac:dyDescent="0.25"/>
    <row r="60" s="51" customFormat="1" x14ac:dyDescent="0.25"/>
    <row r="61" s="51" customFormat="1" x14ac:dyDescent="0.25"/>
    <row r="62" s="51" customFormat="1" x14ac:dyDescent="0.25"/>
    <row r="63" s="51" customFormat="1" x14ac:dyDescent="0.25"/>
    <row r="64" s="51" customFormat="1" x14ac:dyDescent="0.25"/>
    <row r="65" s="51" customFormat="1" x14ac:dyDescent="0.25"/>
    <row r="66" s="51" customFormat="1" x14ac:dyDescent="0.25"/>
    <row r="67" s="51" customFormat="1" x14ac:dyDescent="0.25"/>
    <row r="68" s="51" customFormat="1" x14ac:dyDescent="0.25"/>
    <row r="69" s="51" customFormat="1" x14ac:dyDescent="0.25"/>
    <row r="70" s="51" customFormat="1" x14ac:dyDescent="0.25"/>
    <row r="71" s="51" customFormat="1" x14ac:dyDescent="0.25"/>
    <row r="72" s="51" customFormat="1" x14ac:dyDescent="0.25"/>
    <row r="73" s="51" customFormat="1" x14ac:dyDescent="0.25"/>
    <row r="74" s="51" customFormat="1" x14ac:dyDescent="0.25"/>
    <row r="75" s="51" customFormat="1" x14ac:dyDescent="0.25"/>
    <row r="76" s="51" customFormat="1" x14ac:dyDescent="0.25"/>
    <row r="77" s="51" customFormat="1" x14ac:dyDescent="0.25"/>
    <row r="78" s="51" customFormat="1" x14ac:dyDescent="0.25"/>
    <row r="79" s="51" customFormat="1" x14ac:dyDescent="0.25"/>
    <row r="80" s="51" customFormat="1" x14ac:dyDescent="0.25"/>
    <row r="81" s="51" customFormat="1" x14ac:dyDescent="0.25"/>
    <row r="82" s="51" customFormat="1" x14ac:dyDescent="0.25"/>
    <row r="83" s="51" customFormat="1" x14ac:dyDescent="0.25"/>
    <row r="84" s="51" customFormat="1" x14ac:dyDescent="0.25"/>
    <row r="85" s="51" customFormat="1" x14ac:dyDescent="0.25"/>
    <row r="86" s="51" customFormat="1" x14ac:dyDescent="0.25"/>
    <row r="87" s="51" customFormat="1" x14ac:dyDescent="0.25"/>
    <row r="88" s="51" customFormat="1" x14ac:dyDescent="0.25"/>
    <row r="89" s="51" customFormat="1" x14ac:dyDescent="0.25"/>
    <row r="90" s="51" customFormat="1" x14ac:dyDescent="0.25"/>
    <row r="91" s="51" customFormat="1" x14ac:dyDescent="0.25"/>
    <row r="92" s="51" customFormat="1" x14ac:dyDescent="0.25"/>
    <row r="93" s="51" customFormat="1" x14ac:dyDescent="0.25"/>
    <row r="94" s="51" customFormat="1" x14ac:dyDescent="0.25"/>
    <row r="95" s="51" customFormat="1" x14ac:dyDescent="0.25"/>
    <row r="96" s="51" customFormat="1" x14ac:dyDescent="0.25"/>
    <row r="97" s="51" customFormat="1" x14ac:dyDescent="0.25"/>
    <row r="98" s="51" customFormat="1" x14ac:dyDescent="0.25"/>
    <row r="99" s="51" customFormat="1" x14ac:dyDescent="0.25"/>
    <row r="100" s="51" customFormat="1" x14ac:dyDescent="0.25"/>
    <row r="101" s="51" customFormat="1" x14ac:dyDescent="0.25"/>
    <row r="102" s="51" customFormat="1" x14ac:dyDescent="0.25"/>
    <row r="103" s="51" customFormat="1" x14ac:dyDescent="0.25"/>
    <row r="104" s="51" customFormat="1" x14ac:dyDescent="0.25"/>
    <row r="105" s="51" customFormat="1" x14ac:dyDescent="0.25"/>
    <row r="106" s="51" customFormat="1" x14ac:dyDescent="0.25"/>
    <row r="107" s="51" customFormat="1" x14ac:dyDescent="0.25"/>
    <row r="108" s="51" customFormat="1" x14ac:dyDescent="0.25"/>
    <row r="109" s="51" customFormat="1" x14ac:dyDescent="0.25"/>
    <row r="110" s="51" customFormat="1" x14ac:dyDescent="0.25"/>
    <row r="111" s="51" customFormat="1" x14ac:dyDescent="0.25"/>
    <row r="112" s="51" customFormat="1" x14ac:dyDescent="0.25"/>
    <row r="113" s="51" customFormat="1" x14ac:dyDescent="0.25"/>
    <row r="114" s="51" customFormat="1" x14ac:dyDescent="0.25"/>
    <row r="115" s="51" customFormat="1" x14ac:dyDescent="0.25"/>
    <row r="116" s="51" customFormat="1" x14ac:dyDescent="0.25"/>
    <row r="117" s="51" customFormat="1" x14ac:dyDescent="0.25"/>
    <row r="118" s="51" customFormat="1" x14ac:dyDescent="0.25"/>
    <row r="119" s="51" customFormat="1" x14ac:dyDescent="0.25"/>
    <row r="120" s="51" customFormat="1" x14ac:dyDescent="0.25"/>
    <row r="121" s="51" customFormat="1" x14ac:dyDescent="0.25"/>
    <row r="122" s="51" customFormat="1" x14ac:dyDescent="0.25"/>
    <row r="123" s="51" customFormat="1" x14ac:dyDescent="0.25"/>
    <row r="124" s="51" customFormat="1" x14ac:dyDescent="0.25"/>
    <row r="125" s="51" customFormat="1" x14ac:dyDescent="0.25"/>
    <row r="126" s="51" customFormat="1" x14ac:dyDescent="0.25"/>
    <row r="127" s="51" customFormat="1" x14ac:dyDescent="0.25"/>
    <row r="128" s="51" customFormat="1" x14ac:dyDescent="0.25"/>
    <row r="129" s="51" customFormat="1" x14ac:dyDescent="0.25"/>
    <row r="130" s="51" customFormat="1" x14ac:dyDescent="0.25"/>
    <row r="131" s="51" customFormat="1" x14ac:dyDescent="0.25"/>
    <row r="132" s="51" customFormat="1" x14ac:dyDescent="0.25"/>
    <row r="133" s="51" customFormat="1" x14ac:dyDescent="0.25"/>
    <row r="134" s="51" customFormat="1" x14ac:dyDescent="0.25"/>
    <row r="135" s="51" customFormat="1" x14ac:dyDescent="0.25"/>
    <row r="136" s="51" customFormat="1" x14ac:dyDescent="0.25"/>
    <row r="137" s="51" customFormat="1" x14ac:dyDescent="0.25"/>
    <row r="138" s="51" customFormat="1" x14ac:dyDescent="0.25"/>
    <row r="139" s="51" customFormat="1" x14ac:dyDescent="0.25"/>
    <row r="140" s="51" customFormat="1" x14ac:dyDescent="0.25"/>
    <row r="141" s="51" customFormat="1" x14ac:dyDescent="0.25"/>
    <row r="142" s="51" customFormat="1" x14ac:dyDescent="0.25"/>
    <row r="143" s="51" customFormat="1" x14ac:dyDescent="0.25"/>
    <row r="144" s="51" customFormat="1" x14ac:dyDescent="0.25"/>
    <row r="145" s="51" customFormat="1" x14ac:dyDescent="0.25"/>
    <row r="146" s="51" customFormat="1" x14ac:dyDescent="0.25"/>
    <row r="147" s="51" customFormat="1" x14ac:dyDescent="0.25"/>
    <row r="148" s="51" customFormat="1" x14ac:dyDescent="0.25"/>
    <row r="149" s="51" customFormat="1" x14ac:dyDescent="0.25"/>
    <row r="150" s="51" customFormat="1" x14ac:dyDescent="0.25"/>
    <row r="151" s="51" customFormat="1" x14ac:dyDescent="0.25"/>
    <row r="152" s="51" customFormat="1" x14ac:dyDescent="0.25"/>
    <row r="153" s="51" customFormat="1" x14ac:dyDescent="0.25"/>
    <row r="154" s="51" customFormat="1" x14ac:dyDescent="0.25"/>
    <row r="155" s="51" customFormat="1" x14ac:dyDescent="0.25"/>
    <row r="156" s="51" customFormat="1" x14ac:dyDescent="0.25"/>
    <row r="157" s="51" customFormat="1" x14ac:dyDescent="0.25"/>
    <row r="158" s="51" customFormat="1" x14ac:dyDescent="0.25"/>
    <row r="159" s="51" customFormat="1" x14ac:dyDescent="0.25"/>
    <row r="160" s="51" customFormat="1" x14ac:dyDescent="0.25"/>
    <row r="161" s="51" customFormat="1" x14ac:dyDescent="0.25"/>
    <row r="162" s="51" customFormat="1" x14ac:dyDescent="0.25"/>
    <row r="163" s="51" customFormat="1" x14ac:dyDescent="0.25"/>
    <row r="164" s="51" customFormat="1" x14ac:dyDescent="0.25"/>
    <row r="165" s="51" customFormat="1" x14ac:dyDescent="0.25"/>
    <row r="166" s="51" customFormat="1" x14ac:dyDescent="0.25"/>
    <row r="167" s="51" customFormat="1" x14ac:dyDescent="0.25"/>
    <row r="168" s="51" customFormat="1" x14ac:dyDescent="0.25"/>
    <row r="169" s="51" customFormat="1" x14ac:dyDescent="0.25"/>
    <row r="170" s="51" customFormat="1" x14ac:dyDescent="0.25"/>
    <row r="171" s="51" customFormat="1" x14ac:dyDescent="0.25"/>
    <row r="172" s="51" customFormat="1" x14ac:dyDescent="0.25"/>
    <row r="173" s="51" customFormat="1" x14ac:dyDescent="0.25"/>
    <row r="174" s="51" customFormat="1" x14ac:dyDescent="0.25"/>
    <row r="175" s="51" customFormat="1" x14ac:dyDescent="0.25"/>
    <row r="176" s="51" customFormat="1" x14ac:dyDescent="0.25"/>
    <row r="177" s="51" customFormat="1" x14ac:dyDescent="0.25"/>
    <row r="178" s="51" customFormat="1" x14ac:dyDescent="0.25"/>
    <row r="179" s="51" customFormat="1" x14ac:dyDescent="0.25"/>
    <row r="180" s="51" customFormat="1" x14ac:dyDescent="0.25"/>
    <row r="181" s="51" customFormat="1" x14ac:dyDescent="0.25"/>
    <row r="182" s="51" customFormat="1" x14ac:dyDescent="0.25"/>
    <row r="183" s="51" customFormat="1" x14ac:dyDescent="0.25"/>
    <row r="184" s="51" customFormat="1" x14ac:dyDescent="0.25"/>
    <row r="185" s="51" customFormat="1" x14ac:dyDescent="0.25"/>
    <row r="186" s="51" customFormat="1" x14ac:dyDescent="0.25"/>
    <row r="187" s="51" customFormat="1" x14ac:dyDescent="0.25"/>
    <row r="188" s="51" customFormat="1" x14ac:dyDescent="0.25"/>
    <row r="189" s="51" customFormat="1" x14ac:dyDescent="0.25"/>
    <row r="190" s="51" customFormat="1" x14ac:dyDescent="0.25"/>
    <row r="191" s="51" customFormat="1" x14ac:dyDescent="0.25"/>
    <row r="192" s="51" customFormat="1" x14ac:dyDescent="0.25"/>
    <row r="193" s="51" customFormat="1" x14ac:dyDescent="0.25"/>
    <row r="194" s="51" customFormat="1" x14ac:dyDescent="0.25"/>
    <row r="195" s="51" customFormat="1" x14ac:dyDescent="0.25"/>
    <row r="196" s="51" customFormat="1" x14ac:dyDescent="0.25"/>
    <row r="197" s="51" customFormat="1" x14ac:dyDescent="0.25"/>
    <row r="198" s="51" customFormat="1" x14ac:dyDescent="0.25"/>
    <row r="199" s="51" customFormat="1" x14ac:dyDescent="0.25"/>
    <row r="200" s="51" customFormat="1" x14ac:dyDescent="0.25"/>
    <row r="201" s="51" customFormat="1" x14ac:dyDescent="0.25"/>
    <row r="202" s="51" customFormat="1" x14ac:dyDescent="0.25"/>
    <row r="203" s="51" customFormat="1" x14ac:dyDescent="0.25"/>
    <row r="204" s="51" customFormat="1" x14ac:dyDescent="0.25"/>
    <row r="205" s="51" customFormat="1" x14ac:dyDescent="0.25"/>
    <row r="206" s="51" customFormat="1" x14ac:dyDescent="0.25"/>
    <row r="207" s="51" customFormat="1" x14ac:dyDescent="0.25"/>
    <row r="208" s="51" customFormat="1" x14ac:dyDescent="0.25"/>
    <row r="209" s="51" customFormat="1" x14ac:dyDescent="0.25"/>
    <row r="210" s="51" customFormat="1" x14ac:dyDescent="0.25"/>
    <row r="211" s="51" customFormat="1" x14ac:dyDescent="0.25"/>
    <row r="212" s="51" customFormat="1" x14ac:dyDescent="0.25"/>
    <row r="213" s="51" customFormat="1" x14ac:dyDescent="0.25"/>
    <row r="214" s="51" customFormat="1" x14ac:dyDescent="0.25"/>
    <row r="215" s="51" customFormat="1" x14ac:dyDescent="0.25"/>
    <row r="216" s="51" customFormat="1" x14ac:dyDescent="0.25"/>
    <row r="217" s="51" customFormat="1" x14ac:dyDescent="0.25"/>
    <row r="218" s="51" customFormat="1" x14ac:dyDescent="0.25"/>
    <row r="219" s="51" customFormat="1" x14ac:dyDescent="0.25"/>
    <row r="220" s="51" customFormat="1" x14ac:dyDescent="0.25"/>
    <row r="221" s="51" customFormat="1" x14ac:dyDescent="0.25"/>
    <row r="222" s="51" customFormat="1" x14ac:dyDescent="0.25"/>
    <row r="223" s="51" customFormat="1" x14ac:dyDescent="0.25"/>
    <row r="224" s="51" customFormat="1" x14ac:dyDescent="0.25"/>
    <row r="225" s="51" customFormat="1" x14ac:dyDescent="0.25"/>
    <row r="226" s="51" customFormat="1" x14ac:dyDescent="0.25"/>
    <row r="227" s="51" customFormat="1" x14ac:dyDescent="0.25"/>
    <row r="228" s="51" customFormat="1" x14ac:dyDescent="0.25"/>
    <row r="229" s="51" customFormat="1" x14ac:dyDescent="0.25"/>
    <row r="230" s="51" customFormat="1" x14ac:dyDescent="0.25"/>
    <row r="231" s="51" customFormat="1" x14ac:dyDescent="0.25"/>
    <row r="232" s="51" customFormat="1" x14ac:dyDescent="0.25"/>
    <row r="233" s="51" customFormat="1" x14ac:dyDescent="0.25"/>
    <row r="234" s="51" customFormat="1" x14ac:dyDescent="0.25"/>
    <row r="235" s="51" customFormat="1" x14ac:dyDescent="0.25"/>
    <row r="236" s="51" customFormat="1" x14ac:dyDescent="0.25"/>
    <row r="237" s="51" customFormat="1" x14ac:dyDescent="0.25"/>
    <row r="238" s="51" customFormat="1" x14ac:dyDescent="0.25"/>
    <row r="239" s="51" customFormat="1" x14ac:dyDescent="0.25"/>
    <row r="240" s="51" customFormat="1" x14ac:dyDescent="0.25"/>
    <row r="241" s="51" customFormat="1" x14ac:dyDescent="0.25"/>
    <row r="242" s="51" customFormat="1" x14ac:dyDescent="0.25"/>
    <row r="243" s="51" customFormat="1" x14ac:dyDescent="0.25"/>
    <row r="244" s="51" customFormat="1" x14ac:dyDescent="0.25"/>
    <row r="245" s="51" customFormat="1" x14ac:dyDescent="0.25"/>
    <row r="246" s="51" customFormat="1" x14ac:dyDescent="0.25"/>
    <row r="247" s="51" customFormat="1" x14ac:dyDescent="0.25"/>
    <row r="248" s="51" customFormat="1" x14ac:dyDescent="0.25"/>
    <row r="249" s="51" customFormat="1" x14ac:dyDescent="0.25"/>
    <row r="250" s="51" customFormat="1" x14ac:dyDescent="0.25"/>
    <row r="251" s="51" customFormat="1" x14ac:dyDescent="0.25"/>
    <row r="252" s="51" customFormat="1" x14ac:dyDescent="0.25"/>
    <row r="253" s="51" customFormat="1" x14ac:dyDescent="0.25"/>
    <row r="254" s="51" customFormat="1" x14ac:dyDescent="0.25"/>
    <row r="255" s="51" customFormat="1" x14ac:dyDescent="0.25"/>
    <row r="256" s="51" customFormat="1" x14ac:dyDescent="0.25"/>
    <row r="257" s="51" customFormat="1" x14ac:dyDescent="0.25"/>
    <row r="258" s="51" customFormat="1" x14ac:dyDescent="0.25"/>
    <row r="259" s="51" customFormat="1" x14ac:dyDescent="0.25"/>
    <row r="260" s="51" customFormat="1" x14ac:dyDescent="0.25"/>
    <row r="261" s="51" customFormat="1" x14ac:dyDescent="0.25"/>
    <row r="262" s="51" customFormat="1" x14ac:dyDescent="0.25"/>
    <row r="263" s="51" customFormat="1" x14ac:dyDescent="0.25"/>
    <row r="264" s="51" customFormat="1" x14ac:dyDescent="0.25"/>
    <row r="265" s="51" customFormat="1" x14ac:dyDescent="0.25"/>
    <row r="266" s="51" customFormat="1" x14ac:dyDescent="0.25"/>
    <row r="267" s="51" customFormat="1" x14ac:dyDescent="0.25"/>
    <row r="268" s="51" customFormat="1" x14ac:dyDescent="0.25"/>
    <row r="269" s="51" customFormat="1" x14ac:dyDescent="0.25"/>
    <row r="270" s="51" customFormat="1" x14ac:dyDescent="0.25"/>
    <row r="271" s="51" customFormat="1" x14ac:dyDescent="0.25"/>
    <row r="272" s="51" customFormat="1" x14ac:dyDescent="0.25"/>
    <row r="273" s="51" customFormat="1" x14ac:dyDescent="0.25"/>
    <row r="274" s="51" customFormat="1" x14ac:dyDescent="0.25"/>
    <row r="275" s="51" customFormat="1" x14ac:dyDescent="0.25"/>
    <row r="276" s="51" customFormat="1" x14ac:dyDescent="0.25"/>
    <row r="277" s="51" customFormat="1" x14ac:dyDescent="0.25"/>
    <row r="278" s="51" customFormat="1" x14ac:dyDescent="0.25"/>
    <row r="279" s="51" customFormat="1" x14ac:dyDescent="0.25"/>
    <row r="280" s="51" customFormat="1" x14ac:dyDescent="0.25"/>
    <row r="281" s="51" customFormat="1" x14ac:dyDescent="0.25"/>
    <row r="282" s="51" customFormat="1" x14ac:dyDescent="0.25"/>
    <row r="283" s="51" customFormat="1" x14ac:dyDescent="0.25"/>
    <row r="284" s="51" customFormat="1" x14ac:dyDescent="0.25"/>
    <row r="285" s="51" customFormat="1" x14ac:dyDescent="0.25"/>
    <row r="286" s="51" customFormat="1" x14ac:dyDescent="0.25"/>
    <row r="287" s="51" customFormat="1" x14ac:dyDescent="0.25"/>
    <row r="288" s="51" customFormat="1" x14ac:dyDescent="0.25"/>
    <row r="289" s="51" customFormat="1" x14ac:dyDescent="0.25"/>
    <row r="290" s="51" customFormat="1" x14ac:dyDescent="0.25"/>
    <row r="291" s="51" customFormat="1" x14ac:dyDescent="0.25"/>
    <row r="292" s="51" customFormat="1" x14ac:dyDescent="0.25"/>
    <row r="293" s="51" customFormat="1" x14ac:dyDescent="0.25"/>
    <row r="294" s="51" customFormat="1" x14ac:dyDescent="0.25"/>
    <row r="295" s="51" customFormat="1" x14ac:dyDescent="0.25"/>
    <row r="296" s="51" customFormat="1" x14ac:dyDescent="0.25"/>
    <row r="297" s="51" customFormat="1" x14ac:dyDescent="0.25"/>
    <row r="298" s="51" customFormat="1" x14ac:dyDescent="0.25"/>
    <row r="299" s="51" customFormat="1" x14ac:dyDescent="0.25"/>
    <row r="300" s="51" customFormat="1" x14ac:dyDescent="0.25"/>
    <row r="301" s="51" customFormat="1" x14ac:dyDescent="0.25"/>
    <row r="302" s="51" customFormat="1" x14ac:dyDescent="0.25"/>
    <row r="303" s="51" customFormat="1" x14ac:dyDescent="0.25"/>
    <row r="304" s="51" customFormat="1" x14ac:dyDescent="0.25"/>
    <row r="305" s="51" customFormat="1" x14ac:dyDescent="0.25"/>
    <row r="306" s="51" customFormat="1" x14ac:dyDescent="0.25"/>
    <row r="307" s="51" customFormat="1" x14ac:dyDescent="0.25"/>
    <row r="308" s="51" customFormat="1" x14ac:dyDescent="0.25"/>
    <row r="309" s="51" customFormat="1" x14ac:dyDescent="0.25"/>
    <row r="310" s="51" customFormat="1" x14ac:dyDescent="0.25"/>
    <row r="311" s="51" customFormat="1" x14ac:dyDescent="0.25"/>
    <row r="312" s="51" customFormat="1" x14ac:dyDescent="0.25"/>
    <row r="313" s="51" customFormat="1" x14ac:dyDescent="0.25"/>
    <row r="314" s="51" customFormat="1" x14ac:dyDescent="0.25"/>
    <row r="315" s="51" customFormat="1" x14ac:dyDescent="0.25"/>
    <row r="316" s="51" customFormat="1" x14ac:dyDescent="0.25"/>
    <row r="317" s="51" customFormat="1" x14ac:dyDescent="0.25"/>
    <row r="318" s="51" customFormat="1" x14ac:dyDescent="0.25"/>
    <row r="319" s="51" customFormat="1" x14ac:dyDescent="0.25"/>
    <row r="320" s="51" customFormat="1" x14ac:dyDescent="0.25"/>
    <row r="321" s="51" customFormat="1" x14ac:dyDescent="0.25"/>
    <row r="322" s="51" customFormat="1" x14ac:dyDescent="0.25"/>
    <row r="323" s="51" customFormat="1" x14ac:dyDescent="0.25"/>
    <row r="324" s="51" customFormat="1" x14ac:dyDescent="0.25"/>
    <row r="325" s="51" customFormat="1" x14ac:dyDescent="0.25"/>
    <row r="326" s="51" customFormat="1" x14ac:dyDescent="0.25"/>
    <row r="327" s="51" customFormat="1" x14ac:dyDescent="0.25"/>
    <row r="328" s="51" customFormat="1" x14ac:dyDescent="0.25"/>
    <row r="329" s="51" customFormat="1" x14ac:dyDescent="0.25"/>
    <row r="330" s="51" customFormat="1" x14ac:dyDescent="0.25"/>
    <row r="331" s="51" customFormat="1" x14ac:dyDescent="0.25"/>
    <row r="332" s="51" customFormat="1" x14ac:dyDescent="0.25"/>
    <row r="333" s="51" customFormat="1" x14ac:dyDescent="0.25"/>
    <row r="334" s="51" customFormat="1" x14ac:dyDescent="0.25"/>
    <row r="335" s="51" customFormat="1" x14ac:dyDescent="0.25"/>
    <row r="336" s="51" customFormat="1" x14ac:dyDescent="0.25"/>
    <row r="337" s="51" customFormat="1" x14ac:dyDescent="0.25"/>
    <row r="338" s="51" customFormat="1" x14ac:dyDescent="0.25"/>
    <row r="339" s="51" customFormat="1" x14ac:dyDescent="0.25"/>
    <row r="340" s="51" customFormat="1" x14ac:dyDescent="0.25"/>
    <row r="341" s="51" customFormat="1" x14ac:dyDescent="0.25"/>
    <row r="342" s="51" customFormat="1" x14ac:dyDescent="0.25"/>
    <row r="343" s="51" customFormat="1" x14ac:dyDescent="0.25"/>
    <row r="344" s="51" customFormat="1" x14ac:dyDescent="0.25"/>
    <row r="345" s="51" customFormat="1" x14ac:dyDescent="0.25"/>
    <row r="346" s="51" customFormat="1" x14ac:dyDescent="0.25"/>
    <row r="347" s="51" customFormat="1" x14ac:dyDescent="0.25"/>
    <row r="348" s="51" customFormat="1" x14ac:dyDescent="0.25"/>
    <row r="349" s="51" customFormat="1" x14ac:dyDescent="0.25"/>
    <row r="350" s="51" customFormat="1" x14ac:dyDescent="0.25"/>
    <row r="351" s="51" customFormat="1" x14ac:dyDescent="0.25"/>
    <row r="352" s="51" customFormat="1" x14ac:dyDescent="0.25"/>
    <row r="353" s="51" customFormat="1" x14ac:dyDescent="0.25"/>
    <row r="354" s="51" customFormat="1" x14ac:dyDescent="0.25"/>
    <row r="355" s="51" customFormat="1" x14ac:dyDescent="0.25"/>
    <row r="356" s="51" customFormat="1" x14ac:dyDescent="0.25"/>
    <row r="357" s="51" customFormat="1" x14ac:dyDescent="0.25"/>
    <row r="358" s="51" customFormat="1" x14ac:dyDescent="0.25"/>
    <row r="359" s="51" customFormat="1" x14ac:dyDescent="0.25"/>
    <row r="360" s="51" customFormat="1" x14ac:dyDescent="0.25"/>
    <row r="361" s="51" customFormat="1" x14ac:dyDescent="0.25"/>
    <row r="362" s="51" customFormat="1" x14ac:dyDescent="0.25"/>
    <row r="363" s="51" customFormat="1" x14ac:dyDescent="0.25"/>
    <row r="364" s="51" customFormat="1" x14ac:dyDescent="0.25"/>
    <row r="365" s="51" customFormat="1" x14ac:dyDescent="0.25"/>
    <row r="366" s="51" customFormat="1" x14ac:dyDescent="0.25"/>
    <row r="367" s="51" customFormat="1" x14ac:dyDescent="0.25"/>
    <row r="368" s="51" customFormat="1" x14ac:dyDescent="0.25"/>
    <row r="369" s="51" customFormat="1" x14ac:dyDescent="0.25"/>
    <row r="370" s="51" customFormat="1" x14ac:dyDescent="0.25"/>
    <row r="371" s="51" customFormat="1" x14ac:dyDescent="0.25"/>
    <row r="372" s="51" customFormat="1" x14ac:dyDescent="0.25"/>
    <row r="373" s="51" customFormat="1" x14ac:dyDescent="0.25"/>
    <row r="374" s="51" customFormat="1" x14ac:dyDescent="0.25"/>
    <row r="375" s="51" customFormat="1" x14ac:dyDescent="0.25"/>
    <row r="376" s="51" customFormat="1" x14ac:dyDescent="0.25"/>
    <row r="377" s="51" customFormat="1" x14ac:dyDescent="0.25"/>
    <row r="378" s="51" customFormat="1" x14ac:dyDescent="0.25"/>
    <row r="379" s="51" customFormat="1" x14ac:dyDescent="0.25"/>
    <row r="380" s="51" customFormat="1" x14ac:dyDescent="0.25"/>
    <row r="381" s="51" customFormat="1" x14ac:dyDescent="0.25"/>
    <row r="382" s="51" customFormat="1" x14ac:dyDescent="0.25"/>
    <row r="383" s="51" customFormat="1" x14ac:dyDescent="0.25"/>
    <row r="384" s="51" customFormat="1" x14ac:dyDescent="0.25"/>
    <row r="385" s="51" customFormat="1" x14ac:dyDescent="0.25"/>
    <row r="386" s="51" customFormat="1" x14ac:dyDescent="0.25"/>
    <row r="387" s="51" customFormat="1" x14ac:dyDescent="0.25"/>
    <row r="388" s="51" customFormat="1" x14ac:dyDescent="0.25"/>
    <row r="389" s="51" customFormat="1" x14ac:dyDescent="0.25"/>
    <row r="390" s="51" customFormat="1" x14ac:dyDescent="0.25"/>
    <row r="391" s="51" customFormat="1" x14ac:dyDescent="0.25"/>
    <row r="392" s="51" customFormat="1" x14ac:dyDescent="0.25"/>
    <row r="393" s="51" customFormat="1" x14ac:dyDescent="0.25"/>
    <row r="394" s="51" customFormat="1" x14ac:dyDescent="0.25"/>
    <row r="395" s="51" customFormat="1" x14ac:dyDescent="0.25"/>
    <row r="396" s="51" customFormat="1" x14ac:dyDescent="0.25"/>
    <row r="397" s="51" customFormat="1" x14ac:dyDescent="0.25"/>
    <row r="398" s="51" customFormat="1" x14ac:dyDescent="0.25"/>
    <row r="399" s="51" customFormat="1" x14ac:dyDescent="0.25"/>
    <row r="400" s="51" customFormat="1" x14ac:dyDescent="0.25"/>
    <row r="401" s="51" customFormat="1" x14ac:dyDescent="0.25"/>
    <row r="402" s="51" customFormat="1" x14ac:dyDescent="0.25"/>
    <row r="403" s="51" customFormat="1" x14ac:dyDescent="0.25"/>
    <row r="404" s="51" customFormat="1" x14ac:dyDescent="0.25"/>
    <row r="405" s="51" customFormat="1" x14ac:dyDescent="0.25"/>
    <row r="406" s="51" customFormat="1" x14ac:dyDescent="0.25"/>
    <row r="407" s="51" customFormat="1" x14ac:dyDescent="0.25"/>
    <row r="408" s="51" customFormat="1" x14ac:dyDescent="0.25"/>
    <row r="409" s="51" customFormat="1" x14ac:dyDescent="0.25"/>
    <row r="410" s="51" customFormat="1" x14ac:dyDescent="0.25"/>
    <row r="411" s="51" customFormat="1" x14ac:dyDescent="0.25"/>
    <row r="412" s="51" customFormat="1" x14ac:dyDescent="0.25"/>
    <row r="413" s="51" customFormat="1" x14ac:dyDescent="0.25"/>
    <row r="414" s="51" customFormat="1" x14ac:dyDescent="0.25"/>
    <row r="415" s="51" customFormat="1" x14ac:dyDescent="0.25"/>
    <row r="416" s="51" customFormat="1" x14ac:dyDescent="0.25"/>
    <row r="417" s="51" customFormat="1" x14ac:dyDescent="0.25"/>
    <row r="418" s="51" customFormat="1" x14ac:dyDescent="0.25"/>
    <row r="419" s="51" customFormat="1" x14ac:dyDescent="0.25"/>
    <row r="420" s="51" customFormat="1" x14ac:dyDescent="0.25"/>
    <row r="421" s="51" customFormat="1" x14ac:dyDescent="0.25"/>
    <row r="422" s="51" customFormat="1" x14ac:dyDescent="0.25"/>
    <row r="423" s="51" customFormat="1" x14ac:dyDescent="0.25"/>
    <row r="424" s="51" customFormat="1" x14ac:dyDescent="0.25"/>
    <row r="425" s="51" customFormat="1" x14ac:dyDescent="0.25"/>
    <row r="426" s="51" customFormat="1" x14ac:dyDescent="0.25"/>
    <row r="427" s="51" customFormat="1" x14ac:dyDescent="0.25"/>
    <row r="428" s="51" customFormat="1" x14ac:dyDescent="0.25"/>
    <row r="429" s="51" customFormat="1" x14ac:dyDescent="0.25"/>
    <row r="430" s="51" customFormat="1" x14ac:dyDescent="0.25"/>
    <row r="431" s="51" customFormat="1" x14ac:dyDescent="0.25"/>
    <row r="432" s="51" customFormat="1" x14ac:dyDescent="0.25"/>
    <row r="433" s="51" customFormat="1" x14ac:dyDescent="0.25"/>
    <row r="434" s="51" customFormat="1" x14ac:dyDescent="0.25"/>
    <row r="435" s="51" customFormat="1" x14ac:dyDescent="0.25"/>
    <row r="436" s="51" customFormat="1" x14ac:dyDescent="0.25"/>
    <row r="437" s="51" customFormat="1" x14ac:dyDescent="0.25"/>
    <row r="438" s="51" customFormat="1" x14ac:dyDescent="0.25"/>
    <row r="439" s="51" customFormat="1" x14ac:dyDescent="0.25"/>
    <row r="440" s="51" customFormat="1" x14ac:dyDescent="0.25"/>
    <row r="441" s="51" customFormat="1" x14ac:dyDescent="0.25"/>
    <row r="442" s="51" customFormat="1" x14ac:dyDescent="0.25"/>
    <row r="443" s="51" customFormat="1" x14ac:dyDescent="0.25"/>
    <row r="444" s="51" customFormat="1" x14ac:dyDescent="0.25"/>
    <row r="445" s="51" customFormat="1" x14ac:dyDescent="0.25"/>
    <row r="446" s="51" customFormat="1" x14ac:dyDescent="0.25"/>
    <row r="447" s="51" customFormat="1" x14ac:dyDescent="0.25"/>
    <row r="448" s="51" customFormat="1" x14ac:dyDescent="0.25"/>
    <row r="449" s="51" customFormat="1" x14ac:dyDescent="0.25"/>
    <row r="450" s="51" customFormat="1" x14ac:dyDescent="0.25"/>
    <row r="451" s="51" customFormat="1" x14ac:dyDescent="0.25"/>
    <row r="452" s="51" customFormat="1" x14ac:dyDescent="0.25"/>
    <row r="453" s="51" customFormat="1" x14ac:dyDescent="0.25"/>
    <row r="454" s="51" customFormat="1" x14ac:dyDescent="0.25"/>
    <row r="455" s="51" customFormat="1" x14ac:dyDescent="0.25"/>
    <row r="456" s="51" customFormat="1" x14ac:dyDescent="0.25"/>
    <row r="457" s="51" customFormat="1" x14ac:dyDescent="0.25"/>
    <row r="458" s="51" customFormat="1" x14ac:dyDescent="0.25"/>
    <row r="459" s="51" customFormat="1" x14ac:dyDescent="0.25"/>
    <row r="460" s="51" customFormat="1" x14ac:dyDescent="0.25"/>
    <row r="461" s="51" customFormat="1" x14ac:dyDescent="0.25"/>
    <row r="462" s="51" customFormat="1" x14ac:dyDescent="0.25"/>
    <row r="463" s="51" customFormat="1" x14ac:dyDescent="0.25"/>
    <row r="464" s="51" customFormat="1" x14ac:dyDescent="0.25"/>
    <row r="465" s="51" customFormat="1" x14ac:dyDescent="0.25"/>
    <row r="466" s="51" customFormat="1" x14ac:dyDescent="0.25"/>
    <row r="467" s="51" customFormat="1" x14ac:dyDescent="0.25"/>
    <row r="468" s="51" customFormat="1" x14ac:dyDescent="0.25"/>
    <row r="469" s="51" customFormat="1" x14ac:dyDescent="0.25"/>
    <row r="470" s="51" customFormat="1" x14ac:dyDescent="0.25"/>
    <row r="471" s="51" customFormat="1" x14ac:dyDescent="0.25"/>
    <row r="472" s="51" customFormat="1" x14ac:dyDescent="0.25"/>
    <row r="473" s="51" customFormat="1" x14ac:dyDescent="0.25"/>
    <row r="474" s="51" customFormat="1" x14ac:dyDescent="0.25"/>
    <row r="475" s="51" customFormat="1" x14ac:dyDescent="0.25"/>
    <row r="476" s="51" customFormat="1" x14ac:dyDescent="0.25"/>
  </sheetData>
  <autoFilter ref="A2:BN4" xr:uid="{1064D59D-3FF0-4889-81FD-CA3042266CC0}"/>
  <dataConsolidate/>
  <mergeCells count="8">
    <mergeCell ref="AY1:BA1"/>
    <mergeCell ref="BC1:BE1"/>
    <mergeCell ref="BH1:BI1"/>
    <mergeCell ref="AF1:AN1"/>
    <mergeCell ref="U1:AB1"/>
    <mergeCell ref="AD1:AE1"/>
    <mergeCell ref="AR1:AT1"/>
    <mergeCell ref="AU1:AW1"/>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0">
        <x14:dataValidation type="list" allowBlank="1" showInputMessage="1" showErrorMessage="1" error="Please delete entry and select an item from the drop-down list. " xr:uid="{CE3B20D3-E1E2-4FD8-A325-66C9018736DF}">
          <x14:formula1>
            <xm:f>'Response Options (do not edit)'!$E$3:$E$5</xm:f>
          </x14:formula1>
          <xm:sqref>I3:O300</xm:sqref>
        </x14:dataValidation>
        <x14:dataValidation type="list" allowBlank="1" showInputMessage="1" showErrorMessage="1" error="Please delete entry and select response from the drop-down list." xr:uid="{E5EAFAB1-08A8-4330-803A-8775C3C4827B}">
          <x14:formula1>
            <xm:f>'Response Options (do not edit)'!$E$3:$E$5</xm:f>
          </x14:formula1>
          <xm:sqref>U3:AB300 BC3:BD300</xm:sqref>
        </x14:dataValidation>
        <x14:dataValidation type="list" allowBlank="1" showInputMessage="1" showErrorMessage="1" error="Please delete entry and select a response from the drop-down list." xr:uid="{88AA2701-DA3E-4169-9FEF-06FE709FD66D}">
          <x14:formula1>
            <xm:f>'Response Options (do not edit)'!$F$3:$F$6</xm:f>
          </x14:formula1>
          <xm:sqref>AD3:AE300</xm:sqref>
        </x14:dataValidation>
        <x14:dataValidation type="list" allowBlank="1" showInputMessage="1" showErrorMessage="1" error="Please delete entry and select response from the drop-down list." xr:uid="{76AB3FBB-B927-4FC6-9189-08AF7B78FD32}">
          <x14:formula1>
            <xm:f>'Response Options (do not edit)'!$G$3:$G$7</xm:f>
          </x14:formula1>
          <xm:sqref>AO3:AO300 AQ3:AQ300</xm:sqref>
        </x14:dataValidation>
        <x14:dataValidation type="list" allowBlank="1" showInputMessage="1" showErrorMessage="1" error="Please delete entry and select response from drop-down." xr:uid="{373648CD-F278-40C1-B621-2B69F8D567B0}">
          <x14:formula1>
            <xm:f>'Response Options (do not edit)'!$H$3:$H$5</xm:f>
          </x14:formula1>
          <xm:sqref>Q3:Q300</xm:sqref>
        </x14:dataValidation>
        <x14:dataValidation type="list" allowBlank="1" showInputMessage="1" showErrorMessage="1" error="Please delete entry and select response from the drop-down list." xr:uid="{A0CA4460-9DE8-4ED9-B274-2829DC916F32}">
          <x14:formula1>
            <xm:f>'Response Options (do not edit)'!$F$3:$F$6</xm:f>
          </x14:formula1>
          <xm:sqref>AX3:AX300 BB3:BB300 BF3:BF300</xm:sqref>
        </x14:dataValidation>
        <x14:dataValidation type="list" allowBlank="1" showInputMessage="1" showErrorMessage="1" error="Please delete entry and select an option from the drop-down list." xr:uid="{60C8FFB6-4BEE-411B-BF1E-620E87937083}">
          <x14:formula1>
            <xm:f>'Response Options (do not edit)'!$C$3:$C$14</xm:f>
          </x14:formula1>
          <xm:sqref>D3:D300</xm:sqref>
        </x14:dataValidation>
        <x14:dataValidation type="list" allowBlank="1" showInputMessage="1" showErrorMessage="1" error="Please delete entry and select an item from the drop-down list." xr:uid="{CC837750-1462-40A2-BCD9-DFDD7E749567}">
          <x14:formula1>
            <xm:f>'Response Options (do not edit)'!$D$3:$D$13</xm:f>
          </x14:formula1>
          <xm:sqref>S3:S300</xm:sqref>
        </x14:dataValidation>
        <x14:dataValidation type="list" allowBlank="1" showInputMessage="1" showErrorMessage="1" error="Please delete entry and select response from the drop-down list." xr:uid="{FAED2AB9-ED2B-453A-B546-6218EC97157B}">
          <x14:formula1>
            <xm:f>'Response Options (do not edit)'!$J$3:$J$6</xm:f>
          </x14:formula1>
          <xm:sqref>AF3:AM300</xm:sqref>
        </x14:dataValidation>
        <x14:dataValidation type="list" allowBlank="1" showInputMessage="1" showErrorMessage="1" error="Please delete entry and select response from the drop-down list." xr:uid="{B4E43A79-E66E-42CB-9FD5-07C55651C56D}">
          <x14:formula1>
            <xm:f>'Response Options (do not edit)'!$K$3:$K$7</xm:f>
          </x14:formula1>
          <xm:sqref>BL3:BL300</xm:sqref>
        </x14:dataValidation>
        <x14:dataValidation type="list" allowBlank="1" showInputMessage="1" showErrorMessage="1" error="Please delete entry and select response from the drop-down list." xr:uid="{0CF97D68-E045-4640-993A-0130E4C5C9C5}">
          <x14:formula1>
            <xm:f>'Response Options (do not edit)'!$L$3:$L$7</xm:f>
          </x14:formula1>
          <xm:sqref>BN3:BN300</xm:sqref>
        </x14:dataValidation>
        <x14:dataValidation type="list" allowBlank="1" showInputMessage="1" showErrorMessage="1" xr:uid="{76D544ED-8DFC-4A55-B22F-62F42029C775}">
          <x14:formula1>
            <xm:f>'Response Options (do not edit)'!$K$3:$K$6</xm:f>
          </x14:formula1>
          <xm:sqref>BP3:BP300</xm:sqref>
        </x14:dataValidation>
        <x14:dataValidation type="list" allowBlank="1" showInputMessage="1" showErrorMessage="1" xr:uid="{B860B88C-C00F-46A9-8B53-80BDA4D92E2B}">
          <x14:formula1>
            <xm:f>'Response Options (do not edit)'!$M$3:$M$7</xm:f>
          </x14:formula1>
          <xm:sqref>BR3:BR300</xm:sqref>
        </x14:dataValidation>
        <x14:dataValidation type="list" allowBlank="1" showInputMessage="1" showErrorMessage="1" error="Please delete entry and select response from drop-down." xr:uid="{368D04D7-1A67-4F69-AABF-564F0D7765CE}">
          <x14:formula1>
            <xm:f>'Response Options (do not edit)'!$D$3:$D$13</xm:f>
          </x14:formula1>
          <xm:sqref>S3:S300</xm:sqref>
        </x14:dataValidation>
        <x14:dataValidation type="list" allowBlank="1" showInputMessage="1" showErrorMessage="1" error="Please delete entry and select response from the drop-down list." xr:uid="{E5485444-9C23-4F3D-80C7-AB4575FE9545}">
          <x14:formula1>
            <xm:f>'Response Options (do not edit)'!$F$9:$F$13</xm:f>
          </x14:formula1>
          <xm:sqref>AP3:AP300</xm:sqref>
        </x14:dataValidation>
        <x14:dataValidation type="list" allowBlank="1" showInputMessage="1" showErrorMessage="1" error="Please delete entry and select response from the drop-down list." xr:uid="{377D4117-86A5-47F2-BFD4-075EA275B2E4}">
          <x14:formula1>
            <xm:f>'Response Options (do not edit)'!$G$9:$G$12</xm:f>
          </x14:formula1>
          <xm:sqref>AR3:AR300 AS3:AS300 AU3:AU300 AV3:AV300</xm:sqref>
        </x14:dataValidation>
        <x14:dataValidation type="list" allowBlank="1" showInputMessage="1" showErrorMessage="1" error="Please delete entry and select response from the drop-down list." xr:uid="{D0B6FFE7-A7EE-4C27-AAA4-F10A27FCB3F5}">
          <x14:formula1>
            <xm:f>'Response Options (do not edit)'!$H$9:$H$12</xm:f>
          </x14:formula1>
          <xm:sqref>AY3:AY300 AZ3:AZ300</xm:sqref>
        </x14:dataValidation>
        <x14:dataValidation type="list" allowBlank="1" showInputMessage="1" showErrorMessage="1" error="Please delete entry and select response from the drop-down list." xr:uid="{50B82A88-21B9-4FFC-AF17-42C8AED59AAD}">
          <x14:formula1>
            <xm:f>'Response Options (do not edit)'!$I$9:$I$13</xm:f>
          </x14:formula1>
          <xm:sqref>BG3:BG300</xm:sqref>
        </x14:dataValidation>
        <x14:dataValidation type="list" allowBlank="1" showInputMessage="1" showErrorMessage="1" error="Please delete entry and select response from the drop-down list." xr:uid="{A643569A-D9C0-45E6-8B2D-D6C09D788697}">
          <x14:formula1>
            <xm:f>'Response Options (do not edit)'!$J$9:$J$13</xm:f>
          </x14:formula1>
          <xm:sqref>BH3:BH300 BI3:BI300 BJ3:BJ300</xm:sqref>
        </x14:dataValidation>
        <x14:dataValidation type="list" allowBlank="1" showInputMessage="1" showErrorMessage="1" error="Please delete entry and select response from the drop-down list." xr:uid="{5576B9FA-2B5B-4018-ADAE-22953934A53B}">
          <x14:formula1>
            <xm:f>'Response Options (do not edit)'!$K$9:$K$13</xm:f>
          </x14:formula1>
          <xm:sqref>BK3:BK300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AA9CA-F07C-4F4F-B5A5-D04AC811365A}">
  <dimension ref="A1:L129"/>
  <sheetViews>
    <sheetView showGridLines="0" zoomScale="110" zoomScaleNormal="110" workbookViewId="0">
      <selection activeCell="K3" sqref="K3"/>
    </sheetView>
  </sheetViews>
  <sheetFormatPr defaultRowHeight="15" x14ac:dyDescent="0.25"/>
  <cols>
    <col min="2" max="2" width="3" style="8" customWidth="1"/>
    <col min="3" max="3" width="53.7109375" customWidth="1"/>
    <col min="4" max="4" width="14.85546875" customWidth="1"/>
    <col min="5" max="5" width="15" customWidth="1"/>
    <col min="6" max="6" width="14.140625" style="1" customWidth="1"/>
    <col min="7" max="7" width="12.5703125" style="1" customWidth="1"/>
    <col min="8" max="8" width="16.42578125" style="1" customWidth="1"/>
    <col min="9" max="9" width="3.140625" style="1" customWidth="1"/>
    <col min="10" max="10" width="12" customWidth="1"/>
  </cols>
  <sheetData>
    <row r="1" spans="1:10" ht="14.25" customHeight="1" thickBot="1" x14ac:dyDescent="0.3">
      <c r="A1" s="3"/>
      <c r="G1" s="12"/>
      <c r="H1" s="12"/>
    </row>
    <row r="2" spans="1:10" ht="16.5" thickTop="1" x14ac:dyDescent="0.25">
      <c r="B2" s="14"/>
      <c r="C2" s="132" t="str">
        <f>IF('Enter Observations'!B3 &lt;&gt;"", 'Enter Observations'!B3, "Facility Name")</f>
        <v>Facility Name</v>
      </c>
      <c r="D2" s="129"/>
      <c r="E2" s="129"/>
      <c r="F2" s="129"/>
      <c r="G2" s="133"/>
      <c r="H2" s="6"/>
      <c r="I2" s="15"/>
    </row>
    <row r="3" spans="1:10" ht="29.25" customHeight="1" x14ac:dyDescent="0.25">
      <c r="B3" s="16"/>
      <c r="C3" s="131" t="s">
        <v>114</v>
      </c>
      <c r="D3" s="9"/>
      <c r="E3" s="9"/>
      <c r="F3" s="9"/>
      <c r="G3" s="7"/>
      <c r="H3" s="135"/>
      <c r="I3" s="17"/>
    </row>
    <row r="4" spans="1:10" x14ac:dyDescent="0.25">
      <c r="B4" s="16"/>
      <c r="C4" s="110" t="s">
        <v>115</v>
      </c>
      <c r="D4" s="9"/>
      <c r="E4" s="9"/>
      <c r="F4" s="9"/>
      <c r="G4" s="53"/>
      <c r="H4" s="134"/>
      <c r="I4" s="17"/>
    </row>
    <row r="5" spans="1:10" x14ac:dyDescent="0.25">
      <c r="B5" s="16"/>
      <c r="C5" s="13"/>
      <c r="D5" s="10"/>
      <c r="E5" s="10"/>
      <c r="F5" s="10"/>
      <c r="G5" s="57"/>
      <c r="H5" s="137"/>
      <c r="I5" s="17"/>
    </row>
    <row r="6" spans="1:10" x14ac:dyDescent="0.25">
      <c r="B6" s="16"/>
      <c r="C6" s="142" t="s">
        <v>23</v>
      </c>
      <c r="D6" s="143"/>
      <c r="E6" s="6"/>
      <c r="F6" s="6"/>
      <c r="G6" s="6"/>
      <c r="H6" s="6"/>
      <c r="I6" s="17"/>
    </row>
    <row r="7" spans="1:10" ht="28.5" customHeight="1" x14ac:dyDescent="0.25">
      <c r="B7" s="16"/>
      <c r="C7" s="144" t="s">
        <v>26</v>
      </c>
      <c r="D7" s="150" t="s">
        <v>28</v>
      </c>
      <c r="E7" s="136"/>
      <c r="F7" s="136"/>
      <c r="G7" s="136"/>
      <c r="H7" s="156"/>
      <c r="I7" s="17"/>
    </row>
    <row r="8" spans="1:10" ht="18.75" customHeight="1" x14ac:dyDescent="0.25">
      <c r="B8" s="16"/>
      <c r="C8" s="116" t="s">
        <v>24</v>
      </c>
      <c r="D8" s="139">
        <f>COUNTA('Enter Observations'!$D3:$D300)</f>
        <v>0</v>
      </c>
      <c r="E8" s="64"/>
      <c r="F8" s="64"/>
      <c r="G8" s="64"/>
      <c r="H8" s="134"/>
      <c r="I8" s="17"/>
    </row>
    <row r="9" spans="1:10" ht="18.75" customHeight="1" x14ac:dyDescent="0.25">
      <c r="B9" s="16"/>
      <c r="C9" s="140" t="s">
        <v>25</v>
      </c>
      <c r="D9" s="141">
        <f>SUBTOTAL(3, 'Enter Observations'!$D3:$D300)</f>
        <v>0</v>
      </c>
      <c r="E9" s="138"/>
      <c r="F9" s="138"/>
      <c r="G9" s="138"/>
      <c r="H9" s="137"/>
      <c r="I9" s="17"/>
    </row>
    <row r="10" spans="1:10" ht="18.75" customHeight="1" x14ac:dyDescent="0.25">
      <c r="B10" s="16"/>
      <c r="C10" s="57"/>
      <c r="D10" s="137"/>
      <c r="E10" s="138"/>
      <c r="F10" s="138"/>
      <c r="G10" s="138"/>
      <c r="H10" s="137"/>
      <c r="I10" s="17"/>
    </row>
    <row r="11" spans="1:10" ht="18.75" customHeight="1" x14ac:dyDescent="0.25">
      <c r="B11" s="16"/>
      <c r="C11" s="130" t="s">
        <v>43</v>
      </c>
      <c r="D11" s="173" t="str">
        <f>IF(D8=D9, "No", "Yes")</f>
        <v>No</v>
      </c>
      <c r="E11" s="138"/>
      <c r="F11" s="138"/>
      <c r="G11" s="138"/>
      <c r="H11" s="137"/>
      <c r="I11" s="17"/>
    </row>
    <row r="12" spans="1:10" x14ac:dyDescent="0.25">
      <c r="B12" s="16"/>
      <c r="C12" s="157" t="s">
        <v>44</v>
      </c>
      <c r="D12" s="56"/>
      <c r="E12" s="56"/>
      <c r="F12" s="55"/>
      <c r="G12" s="55"/>
      <c r="H12" s="55"/>
      <c r="I12" s="17"/>
    </row>
    <row r="13" spans="1:10" x14ac:dyDescent="0.25">
      <c r="B13" s="16"/>
      <c r="C13" s="157"/>
      <c r="D13" s="56"/>
      <c r="E13" s="56"/>
      <c r="F13" s="55"/>
      <c r="G13" s="55"/>
      <c r="H13" s="55"/>
      <c r="I13" s="17"/>
    </row>
    <row r="14" spans="1:10" ht="29.25" customHeight="1" x14ac:dyDescent="0.25">
      <c r="B14" s="16"/>
      <c r="C14" s="58" t="s">
        <v>27</v>
      </c>
      <c r="D14" s="59" t="s">
        <v>21</v>
      </c>
      <c r="E14" s="59" t="s">
        <v>22</v>
      </c>
      <c r="F14" s="60"/>
      <c r="G14" s="159"/>
      <c r="H14" s="159"/>
      <c r="I14" s="18"/>
      <c r="J14" s="2"/>
    </row>
    <row r="15" spans="1:10" ht="18.75" customHeight="1" x14ac:dyDescent="0.25">
      <c r="B15" s="16"/>
      <c r="C15" s="61" t="s">
        <v>51</v>
      </c>
      <c r="D15" s="62" cm="1">
        <f t="array" aca="1" ref="D15" ca="1">SUMPRODUCT(SUBTOTAL(3, OFFSET('Enter Observations'!D2, ROW('Enter Observations'!D3:D300)-ROW('Enter Observations'!$D$2),,1)),--(ISNUMBER(MATCH('Enter Observations'!D3:D300,{"Nurse (RN, LVN, LPN)"},0))))</f>
        <v>0</v>
      </c>
      <c r="E15" s="63" t="str">
        <f t="shared" ref="E15:E25" ca="1" si="0">IFERROR(D15/$H$9, " ")</f>
        <v xml:space="preserve"> </v>
      </c>
      <c r="F15" s="64"/>
      <c r="G15" s="160"/>
      <c r="H15" s="160"/>
      <c r="I15" s="19"/>
    </row>
    <row r="16" spans="1:10" ht="18.75" customHeight="1" x14ac:dyDescent="0.25">
      <c r="B16" s="16"/>
      <c r="C16" s="65" t="s">
        <v>3</v>
      </c>
      <c r="D16" s="54" cm="1">
        <f t="array" aca="1" ref="D16" ca="1">SUMPRODUCT(SUBTOTAL(3, OFFSET('Enter Observations'!D2, ROW('Enter Observations'!D3:D300)-ROW('Enter Observations'!$D$2),,1)),--(ISNUMBER(MATCH('Enter Observations'!D3:D300,{"Nurse - Unit Manager or above"},0))))</f>
        <v>0</v>
      </c>
      <c r="E16" s="63" t="str">
        <f t="shared" ca="1" si="0"/>
        <v xml:space="preserve"> </v>
      </c>
      <c r="F16" s="64"/>
      <c r="G16" s="160"/>
      <c r="H16" s="160"/>
      <c r="I16" s="19"/>
    </row>
    <row r="17" spans="2:9" ht="18.75" customHeight="1" x14ac:dyDescent="0.25">
      <c r="B17" s="16"/>
      <c r="C17" s="61" t="s">
        <v>52</v>
      </c>
      <c r="D17" s="62" cm="1">
        <f t="array" aca="1" ref="D17" ca="1">SUMPRODUCT(SUBTOTAL(3, OFFSET('Enter Observations'!D2, ROW('Enter Observations'!D3:D300)-ROW('Enter Observations'!$D$2),,1)),--(ISNUMBER(MATCH('Enter Observations'!D3:D300,{"Nurse Practitioner/Physician Assistant (NP/PA)"},0))))</f>
        <v>0</v>
      </c>
      <c r="E17" s="63" t="str">
        <f t="shared" ca="1" si="0"/>
        <v xml:space="preserve"> </v>
      </c>
      <c r="F17" s="64"/>
      <c r="G17" s="160"/>
      <c r="H17" s="160"/>
      <c r="I17" s="19"/>
    </row>
    <row r="18" spans="2:9" ht="26.25" customHeight="1" x14ac:dyDescent="0.25">
      <c r="B18" s="16"/>
      <c r="C18" s="79" t="s">
        <v>53</v>
      </c>
      <c r="D18" s="54" cm="1">
        <f t="array" aca="1" ref="D18" ca="1">SUMPRODUCT(SUBTOTAL(3, OFFSET('Enter Observations'!D2, ROW('Enter Observations'!D3:D300)-ROW('Enter Observations'!$D$2),,1)),--(ISNUMBER(MATCH('Enter Observations'!D3:D300,{"Certified Nursing Assistant/Patient Care Associate/Patient Care Tech (CNA/PCA/PCT)"},0))))</f>
        <v>0</v>
      </c>
      <c r="E18" s="63" t="str">
        <f t="shared" ca="1" si="0"/>
        <v xml:space="preserve"> </v>
      </c>
      <c r="F18" s="64"/>
      <c r="G18" s="160"/>
      <c r="H18" s="160"/>
      <c r="I18" s="19"/>
    </row>
    <row r="19" spans="2:9" ht="18.75" customHeight="1" x14ac:dyDescent="0.25">
      <c r="B19" s="16"/>
      <c r="C19" s="61" t="s">
        <v>4</v>
      </c>
      <c r="D19" s="62" cm="1">
        <f t="array" aca="1" ref="D19" ca="1">SUMPRODUCT(SUBTOTAL(3, OFFSET('Enter Observations'!D2, ROW('Enter Observations'!D3:D300)-ROW('Enter Observations'!$D$2),,1)),--(ISNUMBER(MATCH('Enter Observations'!D3:D300,{"Physician"},0))))</f>
        <v>0</v>
      </c>
      <c r="E19" s="63" t="str">
        <f t="shared" ca="1" si="0"/>
        <v xml:space="preserve"> </v>
      </c>
      <c r="F19" s="64"/>
      <c r="G19" s="160"/>
      <c r="H19" s="160"/>
      <c r="I19" s="19"/>
    </row>
    <row r="20" spans="2:9" ht="18.75" customHeight="1" x14ac:dyDescent="0.25">
      <c r="B20" s="16"/>
      <c r="C20" s="85" t="s">
        <v>17</v>
      </c>
      <c r="D20" s="54" cm="1">
        <f t="array" aca="1" ref="D20" ca="1">SUMPRODUCT(SUBTOTAL(3, OFFSET('Enter Observations'!D2, ROW('Enter Observations'!D3:D300)-ROW('Enter Observations'!$D$2),,1)),--(ISNUMBER(MATCH('Enter Observations'!D3:D300,{"Infection Preventionist"},0))))</f>
        <v>0</v>
      </c>
      <c r="E20" s="63" t="str">
        <f t="shared" ca="1" si="0"/>
        <v xml:space="preserve"> </v>
      </c>
      <c r="F20" s="64"/>
      <c r="G20" s="160"/>
      <c r="H20" s="160"/>
      <c r="I20" s="19"/>
    </row>
    <row r="21" spans="2:9" ht="18.75" customHeight="1" x14ac:dyDescent="0.25">
      <c r="B21" s="16"/>
      <c r="C21" s="86" t="s">
        <v>30</v>
      </c>
      <c r="D21" s="62" cm="1">
        <f t="array" aca="1" ref="D21" ca="1">SUMPRODUCT(SUBTOTAL(3, OFFSET('Enter Observations'!D2, ROW('Enter Observations'!D3:D300)-ROW('Enter Observations'!$D$2),,1)),--(ISNUMBER(MATCH('Enter Observations'!D3:D300,{"Wound Care staff"},0))))</f>
        <v>0</v>
      </c>
      <c r="E21" s="63" t="str">
        <f t="shared" ca="1" si="0"/>
        <v xml:space="preserve"> </v>
      </c>
      <c r="F21" s="64"/>
      <c r="G21" s="160"/>
      <c r="H21" s="160"/>
      <c r="I21" s="19"/>
    </row>
    <row r="22" spans="2:9" ht="18.75" customHeight="1" x14ac:dyDescent="0.25">
      <c r="B22" s="16"/>
      <c r="C22" s="85" t="s">
        <v>31</v>
      </c>
      <c r="D22" s="54" cm="1">
        <f t="array" aca="1" ref="D22" ca="1">SUMPRODUCT(SUBTOTAL(3, OFFSET('Enter Observations'!D2, ROW('Enter Observations'!D3:D300)-ROW('Enter Observations'!$D$2),,1)),--(ISNUMBER(MATCH('Enter Observations'!D3:D300,{"Administrative Staff"},0))))</f>
        <v>0</v>
      </c>
      <c r="E22" s="63" t="str">
        <f t="shared" ca="1" si="0"/>
        <v xml:space="preserve"> </v>
      </c>
      <c r="F22" s="64"/>
      <c r="G22" s="160"/>
      <c r="H22" s="160"/>
      <c r="I22" s="19"/>
    </row>
    <row r="23" spans="2:9" ht="18.75" customHeight="1" x14ac:dyDescent="0.25">
      <c r="B23" s="16"/>
      <c r="C23" s="86" t="s">
        <v>5</v>
      </c>
      <c r="D23" s="62" cm="1">
        <f t="array" aca="1" ref="D23" ca="1">SUMPRODUCT(SUBTOTAL(3, OFFSET('Enter Observations'!D2, ROW('Enter Observations'!D3:D300)-ROW('Enter Observations'!$D$2),,1)),--(ISNUMBER(MATCH('Enter Observations'!D3:D300,{"Housekeeping / EVS"},0))))</f>
        <v>0</v>
      </c>
      <c r="E23" s="63" t="str">
        <f t="shared" ca="1" si="0"/>
        <v xml:space="preserve"> </v>
      </c>
      <c r="F23" s="64"/>
      <c r="G23" s="160"/>
      <c r="H23" s="160"/>
      <c r="I23" s="19"/>
    </row>
    <row r="24" spans="2:9" ht="18.75" customHeight="1" x14ac:dyDescent="0.25">
      <c r="B24" s="16"/>
      <c r="C24" s="85" t="s">
        <v>6</v>
      </c>
      <c r="D24" s="54" cm="1">
        <f t="array" aca="1" ref="D24" ca="1">SUMPRODUCT(SUBTOTAL(3, OFFSET('Enter Observations'!D2, ROW('Enter Observations'!D3:D300)-ROW('Enter Observations'!$D$2),,1)),--(ISNUMBER(MATCH('Enter Observations'!D3:D300,{"Student "},0))))</f>
        <v>0</v>
      </c>
      <c r="E24" s="63" t="str">
        <f t="shared" ca="1" si="0"/>
        <v xml:space="preserve"> </v>
      </c>
      <c r="F24" s="64"/>
      <c r="G24" s="160"/>
      <c r="H24" s="160"/>
      <c r="I24" s="19"/>
    </row>
    <row r="25" spans="2:9" ht="18.75" customHeight="1" x14ac:dyDescent="0.25">
      <c r="B25" s="16"/>
      <c r="C25" s="166" t="s">
        <v>8</v>
      </c>
      <c r="D25" s="164" cm="1">
        <f t="array" aca="1" ref="D25" ca="1">SUMPRODUCT(SUBTOTAL(3, OFFSET('Enter Observations'!D2, ROW('Enter Observations'!D3:D300)-ROW('Enter Observations'!$D$2),,1)),--(ISNUMBER(MATCH('Enter Observations'!D3:D300,{"Other"},0))))</f>
        <v>0</v>
      </c>
      <c r="E25" s="167" t="str">
        <f t="shared" ca="1" si="0"/>
        <v xml:space="preserve"> </v>
      </c>
      <c r="F25" s="64"/>
      <c r="G25" s="160"/>
      <c r="H25" s="160"/>
      <c r="I25" s="19"/>
    </row>
    <row r="26" spans="2:9" ht="18.75" customHeight="1" x14ac:dyDescent="0.25">
      <c r="B26" s="16"/>
      <c r="C26" s="53"/>
      <c r="D26" s="134"/>
      <c r="E26" s="165"/>
      <c r="F26" s="64"/>
      <c r="G26" s="160" t="s">
        <v>32</v>
      </c>
      <c r="H26" s="160"/>
      <c r="I26" s="19"/>
    </row>
    <row r="27" spans="2:9" ht="27.75" customHeight="1" x14ac:dyDescent="0.25">
      <c r="B27" s="16"/>
      <c r="C27" s="155" t="s">
        <v>124</v>
      </c>
      <c r="D27" s="170" t="s">
        <v>21</v>
      </c>
      <c r="E27" s="170" t="s">
        <v>22</v>
      </c>
      <c r="F27" s="64"/>
      <c r="G27" s="160" t="s">
        <v>32</v>
      </c>
      <c r="H27" s="160"/>
      <c r="I27" s="19"/>
    </row>
    <row r="28" spans="2:9" ht="18.75" customHeight="1" x14ac:dyDescent="0.25">
      <c r="B28" s="16"/>
      <c r="C28" s="117" t="s">
        <v>19</v>
      </c>
      <c r="D28" s="168" cm="1">
        <f t="array" aca="1" ref="D28" ca="1">SUMPRODUCT(SUBTOTAL(3, OFFSET('Enter Observations'!S2, ROW('Enter Observations'!S3:S300)-ROW('Enter Observations'!$S$2),,1)),--(ISNUMBER(MATCH('Enter Observations'!S3:S300,{"Emergency Medical Service Personnel"},0))))</f>
        <v>0</v>
      </c>
      <c r="E28" s="169" t="str">
        <f ca="1">IFERROR(D28/$H$9, " ")</f>
        <v xml:space="preserve"> </v>
      </c>
      <c r="F28" s="64"/>
      <c r="G28" s="160"/>
      <c r="H28" s="160"/>
      <c r="I28" s="19"/>
    </row>
    <row r="29" spans="2:9" ht="18.75" customHeight="1" x14ac:dyDescent="0.25">
      <c r="B29" s="16"/>
      <c r="C29" s="118" t="s">
        <v>51</v>
      </c>
      <c r="D29" s="62" cm="1">
        <f t="array" aca="1" ref="D29" ca="1">SUMPRODUCT(SUBTOTAL(3, OFFSET('Enter Observations'!S2, ROW('Enter Observations'!S3:S300)-ROW('Enter Observations'!$S$2),,1)),--(ISNUMBER(MATCH('Enter Observations'!S3:S300,{"Nurse (RN, LVN, LPN)"},0))))</f>
        <v>0</v>
      </c>
      <c r="E29" s="169" t="str">
        <f t="shared" ref="E29:E37" ca="1" si="1">IFERROR(D29/$H$9, " ")</f>
        <v xml:space="preserve"> </v>
      </c>
      <c r="F29" s="64"/>
      <c r="G29" s="160"/>
      <c r="H29" s="160"/>
      <c r="I29" s="19"/>
    </row>
    <row r="30" spans="2:9" ht="18.75" customHeight="1" x14ac:dyDescent="0.25">
      <c r="B30" s="16"/>
      <c r="C30" s="117" t="s">
        <v>70</v>
      </c>
      <c r="D30" s="62" cm="1">
        <f t="array" aca="1" ref="D30" ca="1">SUMPRODUCT(SUBTOTAL(3, OFFSET('Enter Observations'!S2, ROW('Enter Observations'!S3:S300)-ROW('Enter Observations'!$S$2),,1)),--(ISNUMBER(MATCH('Enter Observations'!S3:S300,{"Nursing Assistant (CNA, PCT, PCA)"},0))))</f>
        <v>0</v>
      </c>
      <c r="E30" s="169" t="str">
        <f t="shared" ca="1" si="1"/>
        <v xml:space="preserve"> </v>
      </c>
      <c r="F30" s="64"/>
      <c r="G30" s="160"/>
      <c r="H30" s="160"/>
      <c r="I30" s="19"/>
    </row>
    <row r="31" spans="2:9" ht="18.75" customHeight="1" x14ac:dyDescent="0.25">
      <c r="B31" s="16"/>
      <c r="C31" s="117" t="s">
        <v>71</v>
      </c>
      <c r="D31" s="62" cm="1">
        <f t="array" aca="1" ref="D31" ca="1">SUMPRODUCT(SUBTOTAL(3, OFFSET('Enter Observations'!S2, ROW('Enter Observations'!S3:S300)-ROW('Enter Observations'!$S$2),,1)),--(ISNUMBER(MATCH('Enter Observations'!S3:S300,{"Licensed Provider (MD, DO, DDS, Podiatrist, NP, PA)"},0))))</f>
        <v>0</v>
      </c>
      <c r="E31" s="169" t="str">
        <f t="shared" ca="1" si="1"/>
        <v xml:space="preserve"> </v>
      </c>
      <c r="F31" s="64"/>
      <c r="G31" s="160"/>
      <c r="H31" s="160"/>
      <c r="I31" s="19"/>
    </row>
    <row r="32" spans="2:9" ht="18.75" customHeight="1" x14ac:dyDescent="0.25">
      <c r="B32" s="16"/>
      <c r="C32" s="118" t="s">
        <v>72</v>
      </c>
      <c r="D32" s="62" cm="1">
        <f t="array" aca="1" ref="D32" ca="1">SUMPRODUCT(SUBTOTAL(3, OFFSET('Enter Observations'!S2, ROW('Enter Observations'!S3:S300)-ROW('Enter Observations'!$S$2),,1)),--(ISNUMBER(MATCH('Enter Observations'!S3:S300,{"Physical/Occupational/Speech Therapist"},0))))</f>
        <v>0</v>
      </c>
      <c r="E32" s="169" t="str">
        <f t="shared" ca="1" si="1"/>
        <v xml:space="preserve"> </v>
      </c>
      <c r="F32" s="64"/>
      <c r="G32" s="160"/>
      <c r="H32" s="160"/>
      <c r="I32" s="19"/>
    </row>
    <row r="33" spans="2:9" ht="18.75" customHeight="1" x14ac:dyDescent="0.25">
      <c r="B33" s="16"/>
      <c r="C33" s="117" t="s">
        <v>73</v>
      </c>
      <c r="D33" s="62" cm="1">
        <f t="array" aca="1" ref="D33" ca="1">SUMPRODUCT(SUBTOTAL(3, OFFSET('Enter Observations'!S2, ROW('Enter Observations'!S3:S300)-ROW('Enter Observations'!$S$2),,1)),--(ISNUMBER(MATCH('Enter Observations'!S3:S300,{"Phlebotomist/Lab technician"},0))))</f>
        <v>0</v>
      </c>
      <c r="E33" s="169" t="str">
        <f t="shared" ca="1" si="1"/>
        <v xml:space="preserve"> </v>
      </c>
      <c r="F33" s="64"/>
      <c r="G33" s="160"/>
      <c r="H33" s="160"/>
      <c r="I33" s="19"/>
    </row>
    <row r="34" spans="2:9" ht="18.75" customHeight="1" x14ac:dyDescent="0.25">
      <c r="B34" s="16"/>
      <c r="C34" s="117" t="s">
        <v>48</v>
      </c>
      <c r="D34" s="54" cm="1">
        <f t="array" aca="1" ref="D34" ca="1">SUMPRODUCT(SUBTOTAL(3, OFFSET('Enter Observations'!S2, ROW('Enter Observations'!S3:S300)-ROW('Enter Observations'!$S$2),,1)),--(ISNUMBER(MATCH('Enter Observations'!S3:S300,{"Sitter/personal caregiver (hired)"},0))))</f>
        <v>0</v>
      </c>
      <c r="E34" s="169" t="str">
        <f t="shared" ca="1" si="1"/>
        <v xml:space="preserve"> </v>
      </c>
      <c r="F34" s="64"/>
      <c r="G34" s="160"/>
      <c r="H34" s="160"/>
      <c r="I34" s="19"/>
    </row>
    <row r="35" spans="2:9" ht="18.75" customHeight="1" x14ac:dyDescent="0.25">
      <c r="B35" s="16"/>
      <c r="C35" s="118" t="s">
        <v>18</v>
      </c>
      <c r="D35" s="164" cm="1">
        <f t="array" aca="1" ref="D35" ca="1">SUMPRODUCT(SUBTOTAL(3, OFFSET('Enter Observations'!S2, ROW('Enter Observations'!S3:S300)-ROW('Enter Observations'!$S$2),,1)),--(ISNUMBER(MATCH('Enter Observations'!S3:S300,{"Other contractual staff not employed by facility"},0))))</f>
        <v>0</v>
      </c>
      <c r="E35" s="169" t="str">
        <f t="shared" ca="1" si="1"/>
        <v xml:space="preserve"> </v>
      </c>
      <c r="F35" s="64"/>
      <c r="G35" s="160"/>
      <c r="H35" s="160"/>
      <c r="I35" s="19"/>
    </row>
    <row r="36" spans="2:9" ht="18.75" customHeight="1" x14ac:dyDescent="0.25">
      <c r="B36" s="16"/>
      <c r="C36" s="117" t="s">
        <v>6</v>
      </c>
      <c r="D36" s="164" cm="1">
        <f t="array" aca="1" ref="D36" ca="1">SUMPRODUCT(SUBTOTAL(3, OFFSET('Enter Observations'!S2, ROW('Enter Observations'!S3:S300)-ROW('Enter Observations'!$S$2),,1)),--(ISNUMBER(MATCH('Enter Observations'!S3:S300,{"Student "},0))))</f>
        <v>0</v>
      </c>
      <c r="E36" s="169" t="str">
        <f t="shared" ca="1" si="1"/>
        <v xml:space="preserve"> </v>
      </c>
      <c r="F36" s="64"/>
      <c r="G36" s="160"/>
      <c r="H36" s="160"/>
      <c r="I36" s="19"/>
    </row>
    <row r="37" spans="2:9" ht="17.25" customHeight="1" x14ac:dyDescent="0.25">
      <c r="B37" s="16"/>
      <c r="C37" s="117" t="s">
        <v>74</v>
      </c>
      <c r="D37" s="171" cm="1">
        <f t="array" aca="1" ref="D37" ca="1">SUMPRODUCT(SUBTOTAL(3, OFFSET('Enter Observations'!S2, ROW('Enter Observations'!S3:S300)-ROW('Enter Observations'!$S$2),,1)),--(ISNUMBER(MATCH('Enter Observations'!S3:S300,{"Other/unknown, please specify:"},0))))</f>
        <v>0</v>
      </c>
      <c r="E37" s="169" t="str">
        <f t="shared" ca="1" si="1"/>
        <v xml:space="preserve"> </v>
      </c>
      <c r="F37" s="55"/>
      <c r="G37" s="66"/>
      <c r="H37" s="66"/>
      <c r="I37" s="17"/>
    </row>
    <row r="38" spans="2:9" ht="15.75" customHeight="1" x14ac:dyDescent="0.25">
      <c r="B38" s="16"/>
      <c r="C38" s="56"/>
      <c r="D38" s="56"/>
      <c r="E38" s="56"/>
      <c r="F38" s="55"/>
      <c r="G38" s="55"/>
      <c r="H38" s="55"/>
      <c r="I38" s="17"/>
    </row>
    <row r="39" spans="2:9" ht="28.5" customHeight="1" x14ac:dyDescent="0.25">
      <c r="B39" s="16"/>
      <c r="C39" s="58" t="s">
        <v>57</v>
      </c>
      <c r="D39" s="67" t="s">
        <v>21</v>
      </c>
      <c r="E39" s="67" t="s">
        <v>29</v>
      </c>
      <c r="F39" s="55"/>
      <c r="G39" s="161"/>
      <c r="H39" s="161"/>
      <c r="I39" s="20"/>
    </row>
    <row r="40" spans="2:9" ht="18" customHeight="1" x14ac:dyDescent="0.25">
      <c r="B40" s="16"/>
      <c r="C40" s="83" t="s">
        <v>58</v>
      </c>
      <c r="D40" s="62" cm="1">
        <f t="array" aca="1" ref="D40" ca="1">SUMPRODUCT(SUBTOTAL(3, OFFSET('Enter Observations'!I2, ROW('Enter Observations'!I3:I300)-ROW('Enter Observations'!$I$2),,1)),--(ISNUMBER(MATCH('Enter Observations'!I3:I300,{"Yes"},0))))</f>
        <v>0</v>
      </c>
      <c r="E40" s="63" t="str">
        <f ca="1">IFERROR(D40/$H$9, " ")</f>
        <v xml:space="preserve"> </v>
      </c>
      <c r="F40" s="64"/>
      <c r="G40" s="64"/>
      <c r="H40" s="64"/>
      <c r="I40" s="19"/>
    </row>
    <row r="41" spans="2:9" ht="18" customHeight="1" x14ac:dyDescent="0.25">
      <c r="B41" s="16"/>
      <c r="C41" s="69" t="s">
        <v>7</v>
      </c>
      <c r="D41" s="70"/>
      <c r="E41" s="63"/>
      <c r="F41" s="64"/>
      <c r="G41" s="64"/>
      <c r="H41" s="64"/>
      <c r="I41" s="19"/>
    </row>
    <row r="42" spans="2:9" ht="18" customHeight="1" x14ac:dyDescent="0.25">
      <c r="B42" s="16"/>
      <c r="C42" s="71" t="s">
        <v>67</v>
      </c>
      <c r="D42" s="62" cm="1">
        <f t="array" aca="1" ref="D42" ca="1">SUMPRODUCT(SUBTOTAL(3, OFFSET('Enter Observations'!J2, ROW('Enter Observations'!J3:J300)-ROW('Enter Observations'!$J$2),,1)),--(ISNUMBER(MATCH('Enter Observations'!J3:J300,{"Yes"},0))))</f>
        <v>0</v>
      </c>
      <c r="E42" s="63" t="str">
        <f t="shared" ref="E42:E49" ca="1" si="2">IFERROR(D42/$H$9, " ")</f>
        <v xml:space="preserve"> </v>
      </c>
      <c r="F42" s="64"/>
      <c r="G42" s="64"/>
      <c r="H42" s="64"/>
      <c r="I42" s="19"/>
    </row>
    <row r="43" spans="2:9" ht="18" customHeight="1" x14ac:dyDescent="0.25">
      <c r="B43" s="16"/>
      <c r="C43" s="72" t="s">
        <v>63</v>
      </c>
      <c r="D43" s="54" cm="1">
        <f t="array" aca="1" ref="D43" ca="1">SUMPRODUCT(SUBTOTAL(3, OFFSET('Enter Observations'!K2, ROW('Enter Observations'!K3:K300)-ROW('Enter Observations'!$K$2),,1)),--(ISNUMBER(MATCH('Enter Observations'!K3:K300,{"Yes"},0))))</f>
        <v>0</v>
      </c>
      <c r="E43" s="63" t="str">
        <f t="shared" ca="1" si="2"/>
        <v xml:space="preserve"> </v>
      </c>
      <c r="F43" s="64"/>
      <c r="G43" s="64"/>
      <c r="H43" s="64"/>
      <c r="I43" s="19"/>
    </row>
    <row r="44" spans="2:9" ht="18" customHeight="1" x14ac:dyDescent="0.25">
      <c r="B44" s="16"/>
      <c r="C44" s="71" t="s">
        <v>64</v>
      </c>
      <c r="D44" s="62" cm="1">
        <f t="array" aca="1" ref="D44" ca="1">SUMPRODUCT(SUBTOTAL(3, OFFSET('Enter Observations'!L2, ROW('Enter Observations'!L3:L300)-ROW('Enter Observations'!$L$2),,1)),--(ISNUMBER(MATCH('Enter Observations'!L3:L300,{"Yes"},0))))</f>
        <v>0</v>
      </c>
      <c r="E44" s="63" t="str">
        <f t="shared" ca="1" si="2"/>
        <v xml:space="preserve"> </v>
      </c>
      <c r="F44" s="64"/>
      <c r="G44" s="64"/>
      <c r="H44" s="64"/>
      <c r="I44" s="19"/>
    </row>
    <row r="45" spans="2:9" ht="18" customHeight="1" x14ac:dyDescent="0.25">
      <c r="B45" s="16"/>
      <c r="C45" s="72" t="s">
        <v>66</v>
      </c>
      <c r="D45" s="54" cm="1">
        <f t="array" aca="1" ref="D45" ca="1">SUMPRODUCT(SUBTOTAL(3, OFFSET('Enter Observations'!M2, ROW('Enter Observations'!M3:M300)-ROW('Enter Observations'!$M$2),,1)),--(ISNUMBER(MATCH('Enter Observations'!M3:M300,{"Yes"},0))))</f>
        <v>0</v>
      </c>
      <c r="E45" s="63" t="str">
        <f t="shared" ca="1" si="2"/>
        <v xml:space="preserve"> </v>
      </c>
      <c r="F45" s="64"/>
      <c r="G45" s="64"/>
      <c r="H45" s="64"/>
      <c r="I45" s="19"/>
    </row>
    <row r="46" spans="2:9" ht="18" customHeight="1" x14ac:dyDescent="0.25">
      <c r="B46" s="16"/>
      <c r="C46" s="71" t="s">
        <v>65</v>
      </c>
      <c r="D46" s="62" cm="1">
        <f t="array" aca="1" ref="D46" ca="1">SUMPRODUCT(SUBTOTAL(3, OFFSET('Enter Observations'!N2, ROW('Enter Observations'!N3:N300)-ROW('Enter Observations'!$N$2),,1)),--(ISNUMBER(MATCH('Enter Observations'!N3:N300,{"Yes"},0))))</f>
        <v>0</v>
      </c>
      <c r="E46" s="63" t="str">
        <f t="shared" ca="1" si="2"/>
        <v xml:space="preserve"> </v>
      </c>
      <c r="F46" s="64"/>
      <c r="G46" s="64"/>
      <c r="H46" s="64"/>
      <c r="I46" s="19"/>
    </row>
    <row r="47" spans="2:9" ht="29.25" customHeight="1" x14ac:dyDescent="0.25">
      <c r="B47" s="16"/>
      <c r="C47" s="93" t="s">
        <v>62</v>
      </c>
      <c r="D47" s="54" cm="1">
        <f t="array" aca="1" ref="D47" ca="1">SUMPRODUCT(SUBTOTAL(3, OFFSET('Enter Observations'!O2, ROW('Enter Observations'!O3:O300)-ROW('Enter Observations'!$O$2),,1)),--(ISNUMBER(MATCH('Enter Observations'!O3:O300,{"Yes"},0))))</f>
        <v>0</v>
      </c>
      <c r="E47" s="63" t="str">
        <f t="shared" ca="1" si="2"/>
        <v xml:space="preserve"> </v>
      </c>
      <c r="F47" s="64"/>
      <c r="G47" s="64"/>
      <c r="H47" s="64"/>
      <c r="I47" s="19"/>
    </row>
    <row r="48" spans="2:9" ht="18" customHeight="1" x14ac:dyDescent="0.25">
      <c r="B48" s="16"/>
      <c r="C48" s="68" t="s">
        <v>8</v>
      </c>
      <c r="D48" s="62">
        <f>SUBTOTAL(3, 'Enter Observations'!$P3:$P300)</f>
        <v>0</v>
      </c>
      <c r="E48" s="63" t="str">
        <f t="shared" si="2"/>
        <v xml:space="preserve"> </v>
      </c>
      <c r="F48" s="64"/>
      <c r="G48" s="64"/>
      <c r="H48" s="64"/>
      <c r="I48" s="19"/>
    </row>
    <row r="49" spans="2:10" ht="18" customHeight="1" x14ac:dyDescent="0.25">
      <c r="B49" s="16"/>
      <c r="C49" s="68" t="s">
        <v>9</v>
      </c>
      <c r="D49" s="62" cm="1">
        <f t="array" aca="1" ref="D49" ca="1">SUMPRODUCT(SUBTOTAL(3, OFFSET('Enter Observations'!Q2, ROW('Enter Observations'!Q3:Q300)-ROW('Enter Observations'!$Q$2),,1)),--(ISNUMBER(MATCH('Enter Observations'!Q3:Q300,{"Unknown"},0))))</f>
        <v>0</v>
      </c>
      <c r="E49" s="63" t="str">
        <f t="shared" ca="1" si="2"/>
        <v xml:space="preserve"> </v>
      </c>
      <c r="F49" s="64"/>
      <c r="G49" s="64"/>
      <c r="H49" s="64"/>
      <c r="I49" s="19"/>
    </row>
    <row r="50" spans="2:10" ht="18" customHeight="1" x14ac:dyDescent="0.25">
      <c r="B50" s="16"/>
      <c r="C50" s="64"/>
      <c r="D50" s="134"/>
      <c r="E50" s="165"/>
      <c r="F50" s="64"/>
      <c r="G50" s="64"/>
      <c r="H50" s="64"/>
      <c r="I50" s="19"/>
    </row>
    <row r="51" spans="2:10" ht="27.75" customHeight="1" x14ac:dyDescent="0.25">
      <c r="B51" s="16"/>
      <c r="C51" s="58" t="s">
        <v>75</v>
      </c>
      <c r="D51" s="172" t="s">
        <v>21</v>
      </c>
      <c r="E51" s="172" t="s">
        <v>29</v>
      </c>
      <c r="F51" s="64"/>
      <c r="G51" s="64"/>
      <c r="H51" s="64"/>
      <c r="I51" s="19"/>
    </row>
    <row r="52" spans="2:10" ht="18" customHeight="1" x14ac:dyDescent="0.25">
      <c r="B52" s="16"/>
      <c r="C52" s="111" t="s">
        <v>10</v>
      </c>
      <c r="D52" s="168" cm="1">
        <f t="array" aca="1" ref="D52" ca="1">SUMPRODUCT(SUBTOTAL(3, OFFSET('Enter Observations'!U2, ROW('Enter Observations'!U3:U300)-ROW('Enter Observations'!$U$2),,1)),--(ISNUMBER(MATCH('Enter Observations'!U3:U300,{"Yes"},0))))</f>
        <v>0</v>
      </c>
      <c r="E52" s="169" t="str">
        <f ca="1">IFERROR(D52/$H$9, " ")</f>
        <v xml:space="preserve"> </v>
      </c>
      <c r="F52" s="64"/>
      <c r="G52" s="64"/>
      <c r="H52" s="64"/>
      <c r="I52" s="19"/>
    </row>
    <row r="53" spans="2:10" ht="18" customHeight="1" x14ac:dyDescent="0.25">
      <c r="B53" s="16"/>
      <c r="C53" s="112" t="s">
        <v>77</v>
      </c>
      <c r="D53" s="168" cm="1">
        <f t="array" aca="1" ref="D53" ca="1">SUMPRODUCT(SUBTOTAL(3, OFFSET('Enter Observations'!V2, ROW('Enter Observations'!V3:V300)-ROW('Enter Observations'!$V$2),,1)),--(ISNUMBER(MATCH('Enter Observations'!V3:V300,{"Yes"},0))))</f>
        <v>0</v>
      </c>
      <c r="E53" s="169" t="str">
        <f t="shared" ref="E53:E60" ca="1" si="3">IFERROR(D53/$H$9, " ")</f>
        <v xml:space="preserve"> </v>
      </c>
      <c r="F53" s="64"/>
      <c r="G53" s="64"/>
      <c r="H53" s="64"/>
      <c r="I53" s="19"/>
    </row>
    <row r="54" spans="2:10" ht="18" customHeight="1" x14ac:dyDescent="0.25">
      <c r="B54" s="16"/>
      <c r="C54" s="111" t="s">
        <v>11</v>
      </c>
      <c r="D54" s="168" cm="1">
        <f t="array" aca="1" ref="D54" ca="1">SUMPRODUCT(SUBTOTAL(3, OFFSET('Enter Observations'!W2, ROW('Enter Observations'!W3:W300)-ROW('Enter Observations'!$W$2),,1)),--(ISNUMBER(MATCH('Enter Observations'!W3:W300,{"Yes"},0))))</f>
        <v>0</v>
      </c>
      <c r="E54" s="169" t="str">
        <f t="shared" ca="1" si="3"/>
        <v xml:space="preserve"> </v>
      </c>
      <c r="F54" s="64"/>
      <c r="G54" s="64"/>
      <c r="H54" s="64"/>
      <c r="I54" s="19"/>
    </row>
    <row r="55" spans="2:10" ht="18" customHeight="1" x14ac:dyDescent="0.25">
      <c r="B55" s="16"/>
      <c r="C55" s="112" t="s">
        <v>13</v>
      </c>
      <c r="D55" s="168" cm="1">
        <f t="array" aca="1" ref="D55" ca="1">SUMPRODUCT(SUBTOTAL(3, OFFSET('Enter Observations'!X2, ROW('Enter Observations'!X3:X300)-ROW('Enter Observations'!$X$2),,1)),--(ISNUMBER(MATCH('Enter Observations'!X3:X300,{"Yes"},0))))</f>
        <v>0</v>
      </c>
      <c r="E55" s="169" t="str">
        <f t="shared" ca="1" si="3"/>
        <v xml:space="preserve"> </v>
      </c>
      <c r="F55" s="64"/>
      <c r="G55" s="64"/>
      <c r="H55" s="64"/>
      <c r="I55" s="19"/>
    </row>
    <row r="56" spans="2:10" ht="18" customHeight="1" x14ac:dyDescent="0.25">
      <c r="B56" s="16"/>
      <c r="C56" s="111" t="s">
        <v>76</v>
      </c>
      <c r="D56" s="168" cm="1">
        <f t="array" aca="1" ref="D56" ca="1">SUMPRODUCT(SUBTOTAL(3, OFFSET('Enter Observations'!Y2, ROW('Enter Observations'!Y3:Y300)-ROW('Enter Observations'!$Y$2),,1)),--(ISNUMBER(MATCH('Enter Observations'!Y3:Y300,{"Yes"},0))))</f>
        <v>0</v>
      </c>
      <c r="E56" s="169" t="str">
        <f t="shared" ca="1" si="3"/>
        <v xml:space="preserve"> </v>
      </c>
      <c r="F56" s="64"/>
      <c r="G56" s="64"/>
      <c r="H56" s="64"/>
      <c r="I56" s="19"/>
    </row>
    <row r="57" spans="2:10" ht="18" customHeight="1" x14ac:dyDescent="0.25">
      <c r="B57" s="16"/>
      <c r="C57" s="112" t="s">
        <v>12</v>
      </c>
      <c r="D57" s="168" cm="1">
        <f t="array" aca="1" ref="D57" ca="1">SUMPRODUCT(SUBTOTAL(3, OFFSET('Enter Observations'!Z2, ROW('Enter Observations'!Z3:Z300)-ROW('Enter Observations'!$Z$2),,1)),--(ISNUMBER(MATCH('Enter Observations'!Z3:Z300,{"Yes"},0))))</f>
        <v>0</v>
      </c>
      <c r="E57" s="169" t="str">
        <f t="shared" ca="1" si="3"/>
        <v xml:space="preserve"> </v>
      </c>
      <c r="F57" s="64"/>
      <c r="G57" s="64"/>
      <c r="H57" s="64"/>
      <c r="I57" s="19"/>
    </row>
    <row r="58" spans="2:10" ht="18" customHeight="1" x14ac:dyDescent="0.25">
      <c r="B58" s="16"/>
      <c r="C58" s="111" t="s">
        <v>20</v>
      </c>
      <c r="D58" s="168" cm="1">
        <f t="array" aca="1" ref="D58" ca="1">SUMPRODUCT(SUBTOTAL(3, OFFSET('Enter Observations'!AA2, ROW('Enter Observations'!AA3:AA300)-ROW('Enter Observations'!$AA$2),,1)),--(ISNUMBER(MATCH('Enter Observations'!AA3:AA300,{"Yes"},0))))</f>
        <v>0</v>
      </c>
      <c r="E58" s="169" t="str">
        <f t="shared" ca="1" si="3"/>
        <v xml:space="preserve"> </v>
      </c>
      <c r="F58" s="64"/>
      <c r="G58" s="64"/>
      <c r="H58" s="64"/>
      <c r="I58" s="19"/>
    </row>
    <row r="59" spans="2:10" ht="18" customHeight="1" x14ac:dyDescent="0.25">
      <c r="B59" s="16"/>
      <c r="C59" s="111" t="s">
        <v>78</v>
      </c>
      <c r="D59" s="168" cm="1">
        <f t="array" aca="1" ref="D59" ca="1">SUMPRODUCT(SUBTOTAL(3, OFFSET('Enter Observations'!AB2, ROW('Enter Observations'!AB3:AB300)-ROW('Enter Observations'!$AB$2),,1)),--(ISNUMBER(MATCH('Enter Observations'!AB3:AB300,{"Yes"},0))))</f>
        <v>0</v>
      </c>
      <c r="E59" s="169" t="str">
        <f t="shared" ca="1" si="3"/>
        <v xml:space="preserve"> </v>
      </c>
      <c r="F59" s="64"/>
      <c r="G59" s="64"/>
      <c r="H59" s="64"/>
      <c r="I59" s="19"/>
    </row>
    <row r="60" spans="2:10" ht="18" customHeight="1" x14ac:dyDescent="0.25">
      <c r="B60" s="16"/>
      <c r="C60" s="111" t="s">
        <v>8</v>
      </c>
      <c r="D60" s="168">
        <f>SUBTOTAL(3, 'Enter Observations'!$AC3:$AC300)</f>
        <v>0</v>
      </c>
      <c r="E60" s="169" t="str">
        <f t="shared" si="3"/>
        <v xml:space="preserve"> </v>
      </c>
      <c r="F60" s="64"/>
      <c r="G60" s="64"/>
      <c r="H60" s="64"/>
      <c r="I60" s="19"/>
    </row>
    <row r="61" spans="2:10" ht="27.75" customHeight="1" x14ac:dyDescent="0.25">
      <c r="B61" s="16"/>
      <c r="C61" s="127" t="s">
        <v>159</v>
      </c>
      <c r="D61" s="134"/>
      <c r="E61" s="165"/>
      <c r="F61" s="64"/>
      <c r="G61" s="64"/>
      <c r="H61" s="64"/>
      <c r="I61" s="19"/>
    </row>
    <row r="62" spans="2:10" x14ac:dyDescent="0.25">
      <c r="B62" s="16"/>
      <c r="C62" s="122"/>
      <c r="D62" s="122"/>
      <c r="E62" s="122"/>
      <c r="F62" s="55"/>
      <c r="G62" s="125"/>
      <c r="H62" s="125"/>
      <c r="I62" s="17"/>
    </row>
    <row r="63" spans="2:10" ht="57.75" customHeight="1" x14ac:dyDescent="0.25">
      <c r="B63" s="16"/>
      <c r="C63" s="58" t="s">
        <v>116</v>
      </c>
      <c r="D63" s="67" t="s">
        <v>21</v>
      </c>
      <c r="E63" s="67" t="s">
        <v>22</v>
      </c>
      <c r="F63" s="55"/>
      <c r="G63" s="161"/>
      <c r="H63" s="161"/>
      <c r="I63" s="20"/>
      <c r="J63" s="1"/>
    </row>
    <row r="64" spans="2:10" ht="18" customHeight="1" x14ac:dyDescent="0.25">
      <c r="B64" s="16"/>
      <c r="C64" s="105" t="s">
        <v>81</v>
      </c>
      <c r="D64" s="62"/>
      <c r="E64" s="63"/>
      <c r="F64" s="64"/>
      <c r="G64" s="64"/>
      <c r="H64" s="64"/>
      <c r="I64" s="19"/>
      <c r="J64" s="1"/>
    </row>
    <row r="65" spans="2:11" ht="18" customHeight="1" x14ac:dyDescent="0.25">
      <c r="B65" s="16"/>
      <c r="C65" s="85" t="s">
        <v>15</v>
      </c>
      <c r="D65" s="54" cm="1">
        <f t="array" aca="1" ref="D65" ca="1">SUMPRODUCT(SUBTOTAL(3, OFFSET('Enter Observations'!AD2, ROW('Enter Observations'!AD3:AD300)-ROW('Enter Observations'!$AD$2),,1)),--(ISNUMBER(MATCH('Enter Observations'!AD3:AD300,{"Yes"},0))))</f>
        <v>0</v>
      </c>
      <c r="E65" s="63" t="str">
        <f ca="1">IFERROR(D65/$H$9, " ")</f>
        <v xml:space="preserve"> </v>
      </c>
      <c r="F65" s="64"/>
      <c r="G65" s="64"/>
      <c r="H65" s="64"/>
      <c r="I65" s="19"/>
      <c r="J65" s="1"/>
    </row>
    <row r="66" spans="2:11" ht="18" customHeight="1" x14ac:dyDescent="0.25">
      <c r="B66" s="16"/>
      <c r="C66" s="86" t="s">
        <v>16</v>
      </c>
      <c r="D66" s="62" cm="1">
        <f t="array" aca="1" ref="D66" ca="1">SUMPRODUCT(SUBTOTAL(3, OFFSET('Enter Observations'!AD2, ROW('Enter Observations'!AD3:AD300)-ROW('Enter Observations'!$AD$2),,1)),--(ISNUMBER(MATCH('Enter Observations'!AD3:AD300,{"No"},0))))</f>
        <v>0</v>
      </c>
      <c r="E66" s="63" t="str">
        <f ca="1">IFERROR(D66/$H$9, " ")</f>
        <v xml:space="preserve"> </v>
      </c>
      <c r="F66" s="64"/>
      <c r="G66" s="64"/>
      <c r="H66" s="64"/>
      <c r="I66" s="19"/>
      <c r="J66" s="1"/>
    </row>
    <row r="67" spans="2:11" ht="18" customHeight="1" x14ac:dyDescent="0.25">
      <c r="B67" s="16"/>
      <c r="C67" s="85" t="s">
        <v>9</v>
      </c>
      <c r="D67" s="62" cm="1">
        <f t="array" aca="1" ref="D67" ca="1">SUMPRODUCT(SUBTOTAL(3, OFFSET('Enter Observations'!AD2, ROW('Enter Observations'!AD3:AD300)-ROW('Enter Observations'!$AD$2),,1)),--(ISNUMBER(MATCH('Enter Observations'!AD3:AD300,{"Unknown"},0))))</f>
        <v>0</v>
      </c>
      <c r="E67" s="63" t="str">
        <f ca="1">IFERROR(D67/$H$9, " ")</f>
        <v xml:space="preserve"> </v>
      </c>
      <c r="F67" s="64"/>
      <c r="G67" s="64"/>
      <c r="H67" s="64"/>
      <c r="I67" s="19"/>
      <c r="J67" s="1"/>
    </row>
    <row r="68" spans="2:11" ht="18" customHeight="1" x14ac:dyDescent="0.25">
      <c r="B68" s="16"/>
      <c r="C68" s="105" t="s">
        <v>82</v>
      </c>
      <c r="D68" s="62"/>
      <c r="E68" s="63"/>
      <c r="F68" s="64"/>
      <c r="G68" s="64"/>
      <c r="H68" s="64"/>
      <c r="I68" s="19"/>
      <c r="J68" s="1"/>
    </row>
    <row r="69" spans="2:11" ht="18" customHeight="1" x14ac:dyDescent="0.25">
      <c r="B69" s="16"/>
      <c r="C69" s="85" t="s">
        <v>15</v>
      </c>
      <c r="D69" s="62" cm="1">
        <f t="array" aca="1" ref="D69" ca="1">SUMPRODUCT(SUBTOTAL(3, OFFSET('Enter Observations'!AE2, ROW('Enter Observations'!AE3:AE300)-ROW('Enter Observations'!$AE$2),,1)),--(ISNUMBER(MATCH('Enter Observations'!AE3:AE300,{"Yes"},0))))</f>
        <v>0</v>
      </c>
      <c r="E69" s="63" t="str">
        <f ca="1">IFERROR(D69/$H$9, " ")</f>
        <v xml:space="preserve"> </v>
      </c>
      <c r="F69" s="64"/>
      <c r="G69" s="64"/>
      <c r="H69" s="64"/>
      <c r="I69" s="19"/>
      <c r="J69" s="1"/>
    </row>
    <row r="70" spans="2:11" ht="18" customHeight="1" x14ac:dyDescent="0.25">
      <c r="B70" s="16"/>
      <c r="C70" s="86" t="s">
        <v>16</v>
      </c>
      <c r="D70" s="62" cm="1">
        <f t="array" aca="1" ref="D70" ca="1">SUMPRODUCT(SUBTOTAL(3, OFFSET('Enter Observations'!AE2, ROW('Enter Observations'!AE3:AE300)-ROW('Enter Observations'!$AE$2),,1)),--(ISNUMBER(MATCH('Enter Observations'!AE3:AE300,{"No"},0))))</f>
        <v>0</v>
      </c>
      <c r="E70" s="63" t="str">
        <f ca="1">IFERROR(D70/$H$9, " ")</f>
        <v xml:space="preserve"> </v>
      </c>
      <c r="F70" s="64"/>
      <c r="G70" s="64"/>
      <c r="H70" s="64"/>
      <c r="I70" s="19"/>
      <c r="J70" s="1"/>
    </row>
    <row r="71" spans="2:11" ht="18" customHeight="1" x14ac:dyDescent="0.25">
      <c r="B71" s="16"/>
      <c r="C71" s="85" t="s">
        <v>9</v>
      </c>
      <c r="D71" s="62" cm="1">
        <f t="array" aca="1" ref="D71" ca="1">SUMPRODUCT(SUBTOTAL(3, OFFSET('Enter Observations'!AE2, ROW('Enter Observations'!AE3:AE300)-ROW('Enter Observations'!$AE$2),,1)),--(ISNUMBER(MATCH('Enter Observations'!AE3:AE300,{"Unknown"},0))))</f>
        <v>0</v>
      </c>
      <c r="E71" s="63" t="str">
        <f ca="1">IFERROR(D71/$H$9, " ")</f>
        <v xml:space="preserve"> </v>
      </c>
      <c r="F71" s="64"/>
      <c r="G71" s="64"/>
      <c r="H71" s="64"/>
      <c r="I71" s="19"/>
      <c r="J71" s="1"/>
    </row>
    <row r="72" spans="2:11" ht="18" customHeight="1" x14ac:dyDescent="0.25">
      <c r="B72" s="16"/>
      <c r="C72" s="73"/>
      <c r="D72" s="73"/>
      <c r="E72" s="73"/>
      <c r="F72" s="64"/>
      <c r="G72" s="64"/>
      <c r="H72" s="64"/>
      <c r="I72" s="19"/>
      <c r="J72" s="1"/>
      <c r="K72" t="s">
        <v>32</v>
      </c>
    </row>
    <row r="73" spans="2:11" ht="59.25" customHeight="1" x14ac:dyDescent="0.25">
      <c r="B73" s="16"/>
      <c r="C73" s="58" t="s">
        <v>174</v>
      </c>
      <c r="D73" s="172" t="s">
        <v>128</v>
      </c>
      <c r="E73" s="172" t="s">
        <v>126</v>
      </c>
      <c r="F73" s="64"/>
      <c r="G73" s="64"/>
      <c r="H73" s="64"/>
      <c r="I73" s="19"/>
      <c r="J73" s="1"/>
    </row>
    <row r="74" spans="2:11" ht="18" customHeight="1" x14ac:dyDescent="0.25">
      <c r="B74" s="16"/>
      <c r="C74" s="111" t="s">
        <v>10</v>
      </c>
      <c r="D74" s="62" cm="1">
        <f t="array" aca="1" ref="D74" ca="1">SUMPRODUCT(SUBTOTAL(3, OFFSET('Enter Observations'!AF2, ROW('Enter Observations'!AF3:AF300)-ROW('Enter Observations'!$AF$2),,1)),--(ISNUMBER(MATCH('Enter Observations'!AF3:AF300,{"Not Used"},0))))</f>
        <v>0</v>
      </c>
      <c r="E74" s="62" t="str">
        <f t="shared" ref="E74:E82" ca="1" si="4">IFERROR(D74/D52, " ")</f>
        <v xml:space="preserve"> </v>
      </c>
      <c r="F74" s="64"/>
      <c r="G74" s="64"/>
      <c r="H74" s="64"/>
      <c r="I74" s="19"/>
      <c r="J74" s="1"/>
    </row>
    <row r="75" spans="2:11" ht="18" customHeight="1" x14ac:dyDescent="0.25">
      <c r="B75" s="16"/>
      <c r="C75" s="112" t="s">
        <v>77</v>
      </c>
      <c r="D75" s="62" cm="1">
        <f t="array" aca="1" ref="D75" ca="1">SUMPRODUCT(SUBTOTAL(3, OFFSET('Enter Observations'!AG2, ROW('Enter Observations'!AG3:AG300)-ROW('Enter Observations'!$AG$2),,1)),--(ISNUMBER(MATCH('Enter Observations'!AG3:AG300,{"Not Used"},0))))</f>
        <v>0</v>
      </c>
      <c r="E75" s="62" t="str">
        <f t="shared" ca="1" si="4"/>
        <v xml:space="preserve"> </v>
      </c>
      <c r="F75" s="64"/>
      <c r="G75" s="64"/>
      <c r="H75" s="64"/>
      <c r="I75" s="19"/>
      <c r="J75" s="1"/>
    </row>
    <row r="76" spans="2:11" ht="18" customHeight="1" x14ac:dyDescent="0.25">
      <c r="B76" s="16"/>
      <c r="C76" s="111" t="s">
        <v>11</v>
      </c>
      <c r="D76" s="168" cm="1">
        <f t="array" aca="1" ref="D76" ca="1">SUMPRODUCT(SUBTOTAL(3, OFFSET('Enter Observations'!AH2, ROW('Enter Observations'!AH3:AH300)-ROW('Enter Observations'!$AH$2),,1)),--(ISNUMBER(MATCH('Enter Observations'!AH3:AH300,{"Not Used"},0))))</f>
        <v>0</v>
      </c>
      <c r="E76" s="62" t="str">
        <f t="shared" ca="1" si="4"/>
        <v xml:space="preserve"> </v>
      </c>
      <c r="F76" s="64"/>
      <c r="G76" s="64"/>
      <c r="H76" s="64"/>
      <c r="I76" s="19"/>
      <c r="J76" s="1"/>
    </row>
    <row r="77" spans="2:11" ht="18" customHeight="1" x14ac:dyDescent="0.25">
      <c r="B77" s="16"/>
      <c r="C77" s="112" t="s">
        <v>13</v>
      </c>
      <c r="D77" s="62" cm="1">
        <f t="array" aca="1" ref="D77" ca="1">SUMPRODUCT(SUBTOTAL(3, OFFSET('Enter Observations'!AI2, ROW('Enter Observations'!AI3:AI300)-ROW('Enter Observations'!$AI$2),,1)),--(ISNUMBER(MATCH('Enter Observations'!AI3:AI300,{"Not Used"},0))))</f>
        <v>0</v>
      </c>
      <c r="E77" s="62" t="str">
        <f t="shared" ca="1" si="4"/>
        <v xml:space="preserve"> </v>
      </c>
      <c r="F77" s="64"/>
      <c r="G77" s="64"/>
      <c r="H77" s="64"/>
      <c r="I77" s="19"/>
      <c r="J77" s="1"/>
    </row>
    <row r="78" spans="2:11" ht="18" customHeight="1" x14ac:dyDescent="0.25">
      <c r="B78" s="16"/>
      <c r="C78" s="111" t="s">
        <v>76</v>
      </c>
      <c r="D78" s="62" cm="1">
        <f t="array" aca="1" ref="D78" ca="1">SUMPRODUCT(SUBTOTAL(3, OFFSET('Enter Observations'!AJ2, ROW('Enter Observations'!AJ3:AJ300)-ROW('Enter Observations'!$AJ$2),,1)),--(ISNUMBER(MATCH('Enter Observations'!AJ3:AJ300,{"Not Used"},0))))</f>
        <v>0</v>
      </c>
      <c r="E78" s="62" t="str">
        <f t="shared" ca="1" si="4"/>
        <v xml:space="preserve"> </v>
      </c>
      <c r="F78" s="64"/>
      <c r="G78" s="64"/>
      <c r="H78" s="64"/>
      <c r="I78" s="19"/>
      <c r="J78" s="1"/>
    </row>
    <row r="79" spans="2:11" ht="18" customHeight="1" x14ac:dyDescent="0.25">
      <c r="B79" s="16"/>
      <c r="C79" s="112" t="s">
        <v>12</v>
      </c>
      <c r="D79" s="62" cm="1">
        <f t="array" aca="1" ref="D79" ca="1">SUMPRODUCT(SUBTOTAL(3, OFFSET('Enter Observations'!AK2, ROW('Enter Observations'!AK3:AK300)-ROW('Enter Observations'!$AK$2),,1)),--(ISNUMBER(MATCH('Enter Observations'!AK3:AK300,{"Not Used"},0))))</f>
        <v>0</v>
      </c>
      <c r="E79" s="62" t="str">
        <f t="shared" ca="1" si="4"/>
        <v xml:space="preserve"> </v>
      </c>
      <c r="F79" s="64"/>
      <c r="G79" s="64"/>
      <c r="H79" s="64"/>
      <c r="I79" s="19"/>
      <c r="J79" s="1"/>
    </row>
    <row r="80" spans="2:11" ht="18" customHeight="1" x14ac:dyDescent="0.25">
      <c r="B80" s="16"/>
      <c r="C80" s="111" t="s">
        <v>20</v>
      </c>
      <c r="D80" s="62" cm="1">
        <f t="array" aca="1" ref="D80" ca="1">SUMPRODUCT(SUBTOTAL(3, OFFSET('Enter Observations'!AL2, ROW('Enter Observations'!AL3:AL300)-ROW('Enter Observations'!$AL$2),,1)),--(ISNUMBER(MATCH('Enter Observations'!AL3:AL300,{"Not Used"},0))))</f>
        <v>0</v>
      </c>
      <c r="E80" s="62" t="str">
        <f t="shared" ca="1" si="4"/>
        <v xml:space="preserve"> </v>
      </c>
      <c r="F80" s="64"/>
      <c r="G80" s="64"/>
      <c r="H80" s="64"/>
      <c r="I80" s="19"/>
      <c r="J80" s="1"/>
    </row>
    <row r="81" spans="2:12" ht="18" customHeight="1" x14ac:dyDescent="0.25">
      <c r="B81" s="16"/>
      <c r="C81" s="111" t="s">
        <v>78</v>
      </c>
      <c r="D81" s="62" cm="1">
        <f t="array" aca="1" ref="D81" ca="1">SUMPRODUCT(SUBTOTAL(3, OFFSET('Enter Observations'!AM2, ROW('Enter Observations'!AM3:AM300)-ROW('Enter Observations'!$AM$2),,1)),--(ISNUMBER(MATCH('Enter Observations'!AM3:AM300,{"Not Used"},0))))</f>
        <v>0</v>
      </c>
      <c r="E81" s="62" t="str">
        <f t="shared" ca="1" si="4"/>
        <v xml:space="preserve"> </v>
      </c>
      <c r="F81" s="64"/>
      <c r="G81" s="64"/>
      <c r="H81" s="64"/>
      <c r="I81" s="19"/>
      <c r="J81" s="1"/>
    </row>
    <row r="82" spans="2:12" ht="18" customHeight="1" x14ac:dyDescent="0.25">
      <c r="B82" s="16"/>
      <c r="C82" s="111" t="s">
        <v>8</v>
      </c>
      <c r="D82" s="62">
        <f>SUBTOTAL(3, 'Enter Observations'!$AN3:$AN300)</f>
        <v>0</v>
      </c>
      <c r="E82" s="62" t="str">
        <f t="shared" si="4"/>
        <v xml:space="preserve"> </v>
      </c>
      <c r="F82" s="64"/>
      <c r="G82" s="64"/>
      <c r="H82" s="64"/>
      <c r="I82" s="19"/>
      <c r="J82" s="1"/>
    </row>
    <row r="83" spans="2:12" ht="39.75" customHeight="1" x14ac:dyDescent="0.25">
      <c r="B83" s="16"/>
      <c r="C83" s="163" t="s">
        <v>160</v>
      </c>
      <c r="D83" s="73"/>
      <c r="E83" s="73"/>
      <c r="F83" s="64"/>
      <c r="G83" s="64"/>
      <c r="H83" s="64"/>
      <c r="I83" s="19"/>
      <c r="J83" s="1"/>
    </row>
    <row r="84" spans="2:12" ht="18" customHeight="1" x14ac:dyDescent="0.25">
      <c r="B84" s="16"/>
      <c r="C84" s="73"/>
      <c r="D84" s="73"/>
      <c r="E84" s="73"/>
      <c r="F84" s="64"/>
      <c r="G84" s="64"/>
      <c r="H84" s="64"/>
      <c r="I84" s="19"/>
      <c r="J84" s="1"/>
    </row>
    <row r="85" spans="2:12" ht="18" customHeight="1" x14ac:dyDescent="0.25">
      <c r="B85" s="16"/>
      <c r="C85" s="73"/>
      <c r="D85" s="73"/>
      <c r="E85" s="73"/>
      <c r="F85" s="64"/>
      <c r="G85" s="64"/>
      <c r="H85" s="64"/>
      <c r="I85" s="19"/>
      <c r="J85" s="1"/>
    </row>
    <row r="86" spans="2:12" ht="48.75" customHeight="1" x14ac:dyDescent="0.25">
      <c r="B86" s="16"/>
      <c r="C86" s="127"/>
      <c r="D86" s="127"/>
      <c r="E86" s="127"/>
      <c r="F86" s="55"/>
      <c r="G86" s="158"/>
      <c r="H86" s="125"/>
      <c r="I86" s="17"/>
      <c r="L86" t="s">
        <v>32</v>
      </c>
    </row>
    <row r="87" spans="2:12" ht="24" customHeight="1" x14ac:dyDescent="0.25">
      <c r="B87" s="16"/>
      <c r="C87" s="127"/>
      <c r="D87" s="127"/>
      <c r="E87" s="127"/>
      <c r="F87" s="55"/>
      <c r="G87" s="126"/>
      <c r="H87" s="74"/>
      <c r="I87" s="17"/>
    </row>
    <row r="88" spans="2:12" ht="18.75" customHeight="1" x14ac:dyDescent="0.25">
      <c r="B88" s="16"/>
      <c r="C88" s="123" t="s">
        <v>14</v>
      </c>
      <c r="D88" s="123"/>
      <c r="E88" s="119" t="s">
        <v>15</v>
      </c>
      <c r="F88" s="119" t="s">
        <v>16</v>
      </c>
      <c r="G88" s="119" t="s">
        <v>9</v>
      </c>
      <c r="H88" s="119"/>
      <c r="I88" s="17"/>
    </row>
    <row r="89" spans="2:12" ht="25.5" customHeight="1" x14ac:dyDescent="0.25">
      <c r="B89" s="16"/>
      <c r="C89" s="128" t="s">
        <v>83</v>
      </c>
      <c r="D89" s="124"/>
      <c r="E89" s="75" cm="1">
        <f t="array" aca="1" ref="E89" ca="1">IFERROR((SUMPRODUCT(SUBTOTAL(3,OFFSET('Enter Observations'!$AO3,ROW('Enter Observations'!$AO3:$AO300)-ROW('Enter Observations'!$AO3),0)),('Enter Observations'!$AO3:$AO300="yes")+0))/'Summary of Observations'!H9, 0 )</f>
        <v>0</v>
      </c>
      <c r="F89" s="75" cm="1">
        <f t="array" aca="1" ref="F89" ca="1">IFERROR((SUMPRODUCT(SUBTOTAL(3,OFFSET('Enter Observations'!$AO3,ROW('Enter Observations'!$AO3:$AO300)-ROW('Enter Observations'!$AO3),0)),('Enter Observations'!$AO3:$AO300="No")+0))/'Summary of Observations'!H9, 0 )</f>
        <v>0</v>
      </c>
      <c r="G89" s="75" cm="1">
        <f t="array" aca="1" ref="G89" ca="1">IFERROR((SUMPRODUCT(SUBTOTAL(3,OFFSET('Enter Observations'!$AO3,ROW('Enter Observations'!$AO3:$AO300)-ROW('Enter Observations'!$AO3),0)),('Enter Observations'!$AO3:$AO300="Unknown")+0))/'Summary of Observations'!H9, 0 )</f>
        <v>0</v>
      </c>
      <c r="H89" s="75"/>
      <c r="I89" s="162"/>
    </row>
    <row r="90" spans="2:12" ht="22.5" customHeight="1" x14ac:dyDescent="0.25">
      <c r="B90" s="16"/>
      <c r="C90" s="90" t="s">
        <v>117</v>
      </c>
      <c r="D90" s="90"/>
      <c r="E90" s="84" cm="1">
        <f t="array" aca="1" ref="E90" ca="1">IFERROR((SUMPRODUCT(SUBTOTAL(3,OFFSET('Enter Observations'!$AP3,ROW('Enter Observations'!$AP3:$AP300)-ROW('Enter Observations'!$AP3),0)),('Enter Observations'!$AP3:$AP300="yes")+0))/(SUMPRODUCT(SUBTOTAL(3,OFFSET('Enter Observations'!$AO3,ROW('Enter Observations'!$AO3:$AO300)-ROW('Enter Observations'!$AO3),0)),('Enter Observations'!$AO3:$AO300="yes")+0)), 0 )</f>
        <v>0</v>
      </c>
      <c r="F90" s="84" cm="1">
        <f t="array" aca="1" ref="F90" ca="1">IFERROR((SUMPRODUCT(SUBTOTAL(3,OFFSET('Enter Observations'!$AP3,ROW('Enter Observations'!$AP3:$AP300)-ROW('Enter Observations'!$AP3),0)),('Enter Observations'!$AP3:$AP300="no")+0))/(SUMPRODUCT(SUBTOTAL(3,OFFSET('Enter Observations'!$AO3,ROW('Enter Observations'!$AO3:$AO300)-ROW('Enter Observations'!$AO3),0)),('Enter Observations'!$AO3:$AO300="yes")+0)), 0 )</f>
        <v>0</v>
      </c>
      <c r="G90" s="84" cm="1">
        <f t="array" aca="1" ref="G90" ca="1">IFERROR((SUMPRODUCT(SUBTOTAL(3,OFFSET('Enter Observations'!$AP3,ROW('Enter Observations'!$AP3:$AP300)-ROW('Enter Observations'!$AP3),0)),('Enter Observations'!$AP3:$AP300="unknown")+0))/(SUMPRODUCT(SUBTOTAL(3,OFFSET('Enter Observations'!$AO3,ROW('Enter Observations'!$AO3:$AO300)-ROW('Enter Observations'!$AO3),0)),('Enter Observations'!$AO3:$AO300="yes")+0)), 0 )</f>
        <v>0</v>
      </c>
      <c r="H90" s="84"/>
      <c r="I90" s="162"/>
    </row>
    <row r="91" spans="2:12" ht="29.25" customHeight="1" x14ac:dyDescent="0.25">
      <c r="B91" s="16"/>
      <c r="C91" s="124" t="s">
        <v>87</v>
      </c>
      <c r="D91" s="124"/>
      <c r="E91" s="75" cm="1">
        <f t="array" aca="1" ref="E91" ca="1">IFERROR((SUMPRODUCT(SUBTOTAL(3,OFFSET('Enter Observations'!$AQ3,ROW('Enter Observations'!$AQ3:$AQ300)-ROW('Enter Observations'!$AQ3),0)),('Enter Observations'!$AQ3:$AQ300="yes")+0))/'Summary of Observations'!H9, 0 )</f>
        <v>0</v>
      </c>
      <c r="F91" s="75" cm="1">
        <f t="array" aca="1" ref="F91" ca="1">IFERROR((SUMPRODUCT(SUBTOTAL(3,OFFSET('Enter Observations'!$AQ3,ROW('Enter Observations'!$AQ3:$AQ300)-ROW('Enter Observations'!$AQ3),0)),('Enter Observations'!$AQ3:$AQ300="No")+0))/'Summary of Observations'!H9, 0 )</f>
        <v>0</v>
      </c>
      <c r="G91" s="75" cm="1">
        <f t="array" aca="1" ref="G91" ca="1">IFERROR((SUMPRODUCT(SUBTOTAL(3,OFFSET('Enter Observations'!$AQ3,ROW('Enter Observations'!$AQ3:$AQ300)-ROW('Enter Observations'!$AQ3),0)),('Enter Observations'!$AQ3:$AQ300="Unknown")+0))/'Summary of Observations'!H9, 0 )</f>
        <v>0</v>
      </c>
      <c r="H91" s="75"/>
      <c r="I91" s="162"/>
    </row>
    <row r="92" spans="2:12" ht="17.25" customHeight="1" x14ac:dyDescent="0.25">
      <c r="B92" s="16"/>
      <c r="C92" s="89"/>
      <c r="D92" s="89"/>
      <c r="E92" s="91" t="s">
        <v>88</v>
      </c>
      <c r="F92" s="91" t="s">
        <v>79</v>
      </c>
      <c r="G92" s="107" t="s">
        <v>8</v>
      </c>
      <c r="H92" s="148"/>
      <c r="I92" s="162"/>
    </row>
    <row r="93" spans="2:12" ht="14.25" customHeight="1" x14ac:dyDescent="0.25">
      <c r="B93" s="16"/>
      <c r="C93" s="95" t="s">
        <v>118</v>
      </c>
      <c r="D93" s="89"/>
      <c r="E93" s="76" cm="1">
        <f t="array" aca="1" ref="E93" ca="1">IFERROR((SUMPRODUCT(SUBTOTAL(3,OFFSET('Enter Observations'!$AR3,ROW('Enter Observations'!$AR3:$AR300)-ROW('Enter Observations'!$AR3),0)),('Enter Observations'!$AR3:$AR300="yes")+0))/(SUMPRODUCT(SUBTOTAL(3,OFFSET('Enter Observations'!$AQ3,ROW('Enter Observations'!$AQ3:$AQ300)-ROW('Enter Observations'!$AQ3),0)),('Enter Observations'!$AQ3:$AQ300="yes")+0)), 0 )</f>
        <v>0</v>
      </c>
      <c r="F93" s="76" cm="1">
        <f t="array" aca="1" ref="F93" ca="1">IFERROR((SUMPRODUCT(SUBTOTAL(3,OFFSET('Enter Observations'!$AS3,ROW('Enter Observations'!$AS3:$AS300)-ROW('Enter Observations'!$AS3),0)),('Enter Observations'!$AS3:$AS300="yes")+0))/(SUMPRODUCT(SUBTOTAL(3,OFFSET('Enter Observations'!$AQ3,ROW('Enter Observations'!$AQ3:$AQ300)-ROW('Enter Observations'!$AQ3),0)),('Enter Observations'!$AQ3:$AQ300="yes")+0)), 0 )</f>
        <v>0</v>
      </c>
      <c r="G93" s="76" cm="1">
        <f t="array" aca="1" ref="G93" ca="1">IFERROR(SUBTOTAL(3, 'Enter Observations'!$AT3:$AT300)/(SUMPRODUCT(SUBTOTAL(3,OFFSET('Enter Observations'!$AQ3,ROW('Enter Observations'!$AQ3:$AQ300)-ROW('Enter Observations'!$AQ3),0)),('Enter Observations'!$AQ3:$AQ300="yes")+0)), 0)</f>
        <v>0</v>
      </c>
      <c r="H93" s="76"/>
      <c r="I93" s="162"/>
    </row>
    <row r="94" spans="2:12" ht="45.75" customHeight="1" x14ac:dyDescent="0.25">
      <c r="B94" s="16"/>
      <c r="C94" s="88"/>
      <c r="D94" s="88"/>
      <c r="E94" s="106" t="s">
        <v>89</v>
      </c>
      <c r="F94" s="106" t="s">
        <v>92</v>
      </c>
      <c r="G94" s="106" t="s">
        <v>8</v>
      </c>
      <c r="H94" s="148"/>
      <c r="I94" s="162"/>
    </row>
    <row r="95" spans="2:12" ht="18" customHeight="1" x14ac:dyDescent="0.25">
      <c r="B95" s="16"/>
      <c r="C95" s="96" t="s">
        <v>119</v>
      </c>
      <c r="D95" s="89"/>
      <c r="E95" s="76" cm="1">
        <f t="array" aca="1" ref="E95" ca="1">IFERROR((SUMPRODUCT(SUBTOTAL(3,OFFSET('Enter Observations'!$AU3,ROW('Enter Observations'!$AU3:$AU300)-ROW('Enter Observations'!$AU3),0)),('Enter Observations'!$AU3:$AU300="yes")+0))/(SUMPRODUCT(SUBTOTAL(3,OFFSET('Enter Observations'!$AQ3,ROW('Enter Observations'!$AQ3:$AQ300)-ROW('Enter Observations'!$AQ3),0)),('Enter Observations'!$AQ3:$AQ300="yes")+0)), 0 )</f>
        <v>0</v>
      </c>
      <c r="F95" s="76" cm="1">
        <f t="array" aca="1" ref="F95" ca="1">IFERROR((SUMPRODUCT(SUBTOTAL(3,OFFSET('Enter Observations'!$AV3,ROW('Enter Observations'!$AV3:$AV300)-ROW('Enter Observations'!$AV3),0)),('Enter Observations'!$AV3:$AV300="yes")+0))/(SUMPRODUCT(SUBTOTAL(3,OFFSET('Enter Observations'!$AQ3,ROW('Enter Observations'!$AQ3:$AQ300)-ROW('Enter Observations'!$AQ3),0)),('Enter Observations'!$AQ3:$AQ300="yes")+0)), 0 )</f>
        <v>0</v>
      </c>
      <c r="G95" s="76" cm="1">
        <f t="array" aca="1" ref="G95" ca="1">IFERROR(SUBTOTAL(3, 'Enter Observations'!$AW3:$AW300)/(SUMPRODUCT(SUBTOTAL(3,OFFSET('Enter Observations'!$AQ3,ROW('Enter Observations'!$AQ3:$AQ300)-ROW('Enter Observations'!$AQ3),0)),('Enter Observations'!$AQ3:$AQ300="yes")+0)), 0)</f>
        <v>0</v>
      </c>
      <c r="H95" s="76"/>
      <c r="I95" s="162"/>
    </row>
    <row r="96" spans="2:12" x14ac:dyDescent="0.25">
      <c r="B96" s="16"/>
      <c r="C96" s="121"/>
      <c r="D96" s="121"/>
      <c r="E96" s="91" t="s">
        <v>15</v>
      </c>
      <c r="F96" s="91" t="s">
        <v>16</v>
      </c>
      <c r="G96" s="91" t="s">
        <v>9</v>
      </c>
      <c r="H96" s="91"/>
      <c r="I96" s="162"/>
    </row>
    <row r="97" spans="2:9" ht="29.25" customHeight="1" x14ac:dyDescent="0.25">
      <c r="B97" s="16"/>
      <c r="C97" s="124" t="s">
        <v>93</v>
      </c>
      <c r="D97" s="124"/>
      <c r="E97" s="75" cm="1">
        <f t="array" aca="1" ref="E97" ca="1">IFERROR((SUMPRODUCT(SUBTOTAL(3,OFFSET('Enter Observations'!$AX3,ROW('Enter Observations'!$AX3:$AX300)-ROW('Enter Observations'!$AX3),0)),('Enter Observations'!$AX3:$AX300="yes")+0))/'Summary of Observations'!H9, 0 )</f>
        <v>0</v>
      </c>
      <c r="F97" s="75" cm="1">
        <f t="array" aca="1" ref="F97" ca="1">IFERROR((SUMPRODUCT(SUBTOTAL(3,OFFSET('Enter Observations'!$AX3,ROW('Enter Observations'!$AX3:$AX300)-ROW('Enter Observations'!$AX3),0)),('Enter Observations'!$AX3:$AX300="no")+0))/'Summary of Observations'!H9, 0 )</f>
        <v>0</v>
      </c>
      <c r="G97" s="75" cm="1">
        <f t="array" aca="1" ref="G97" ca="1">IFERROR((SUMPRODUCT(SUBTOTAL(3,OFFSET('Enter Observations'!$AX3,ROW('Enter Observations'!$AX3:$AX300)-ROW('Enter Observations'!$AX3),0)),('Enter Observations'!$AX3:$AX300="unknown")+0))/'Summary of Observations'!H9, 0 )</f>
        <v>0</v>
      </c>
      <c r="H97" s="75"/>
      <c r="I97" s="162"/>
    </row>
    <row r="98" spans="2:9" ht="42" customHeight="1" x14ac:dyDescent="0.25">
      <c r="B98" s="16"/>
      <c r="C98" s="89"/>
      <c r="D98" s="89"/>
      <c r="E98" s="106" t="s">
        <v>89</v>
      </c>
      <c r="F98" s="106" t="s">
        <v>92</v>
      </c>
      <c r="G98" s="106" t="s">
        <v>8</v>
      </c>
      <c r="H98" s="148"/>
      <c r="I98" s="162"/>
    </row>
    <row r="99" spans="2:9" ht="18" customHeight="1" x14ac:dyDescent="0.25">
      <c r="B99" s="16"/>
      <c r="C99" s="108" t="s">
        <v>120</v>
      </c>
      <c r="D99" s="88"/>
      <c r="E99" s="75" cm="1">
        <f t="array" aca="1" ref="E99" ca="1">IFERROR((SUMPRODUCT(SUBTOTAL(3,OFFSET('Enter Observations'!$AY3,ROW('Enter Observations'!$AY3:$AY300)-ROW('Enter Observations'!$AY3),0)),('Enter Observations'!$AY3:$AY300="yes")+0))/(SUMPRODUCT(SUBTOTAL(3,OFFSET('Enter Observations'!$AX3,ROW('Enter Observations'!$AX3:$AX300)-ROW('Enter Observations'!$AX3),0)),('Enter Observations'!$AX3:$AX300="yes")+0)), 0 )</f>
        <v>0</v>
      </c>
      <c r="F99" s="75" cm="1">
        <f t="array" aca="1" ref="F99" ca="1">IFERROR((SUMPRODUCT(SUBTOTAL(3,OFFSET('Enter Observations'!$AZ3,ROW('Enter Observations'!$AZ3:$AZ300)-ROW('Enter Observations'!$AZ3),0)),('Enter Observations'!$AZ3:$AZ300="yes")+0))/(SUMPRODUCT(SUBTOTAL(3,OFFSET('Enter Observations'!$AX3,ROW('Enter Observations'!$AX3:$AX300)-ROW('Enter Observations'!$AX3),0)),('Enter Observations'!$AX3:$AX300="yes")+0)), 0 )</f>
        <v>0</v>
      </c>
      <c r="G99" s="75" cm="1">
        <f t="array" aca="1" ref="G99" ca="1">IFERROR(SUBTOTAL(3, 'Enter Observations'!$BA3:$BA300)/(SUMPRODUCT(SUBTOTAL(3,OFFSET('Enter Observations'!$AX3,ROW('Enter Observations'!$AX3:$AX300)-ROW('Enter Observations'!$AX3),0)),('Enter Observations'!$AX3:$AX300="yes")+0)), 0)</f>
        <v>0</v>
      </c>
      <c r="H99" s="75"/>
      <c r="I99" s="162"/>
    </row>
    <row r="100" spans="2:9" x14ac:dyDescent="0.25">
      <c r="B100" s="16"/>
      <c r="C100" s="121"/>
      <c r="D100" s="121"/>
      <c r="E100" s="97" t="s">
        <v>15</v>
      </c>
      <c r="F100" s="97" t="s">
        <v>16</v>
      </c>
      <c r="G100" s="97" t="s">
        <v>9</v>
      </c>
      <c r="H100" s="97"/>
      <c r="I100" s="162"/>
    </row>
    <row r="101" spans="2:9" ht="27.75" customHeight="1" x14ac:dyDescent="0.25">
      <c r="B101" s="16"/>
      <c r="C101" s="73" t="s">
        <v>94</v>
      </c>
      <c r="D101" s="73"/>
      <c r="E101" s="76" cm="1">
        <f t="array" aca="1" ref="E101" ca="1">IFERROR((SUMPRODUCT(SUBTOTAL(3,OFFSET('Enter Observations'!$BB3,ROW('Enter Observations'!$BB3:$BB300)-ROW('Enter Observations'!$BB3),0)),('Enter Observations'!$BB3:$BB300="yes")+0))/'Summary of Observations'!H9, 0 )</f>
        <v>0</v>
      </c>
      <c r="F101" s="76" cm="1">
        <f t="array" aca="1" ref="F101" ca="1">IFERROR((SUMPRODUCT(SUBTOTAL(3,OFFSET('Enter Observations'!$BB3,ROW('Enter Observations'!$BB3:$BB300)-ROW('Enter Observations'!$BB3),0)),('Enter Observations'!$BB3:$BB300="no")+0))/'Summary of Observations'!H9, 0 )</f>
        <v>0</v>
      </c>
      <c r="G101" s="76" cm="1">
        <f t="array" aca="1" ref="G101" ca="1">IFERROR((SUMPRODUCT(SUBTOTAL(3,OFFSET('Enter Observations'!$BB3,ROW('Enter Observations'!$BB3:$BB300)-ROW('Enter Observations'!$BB3),0)),('Enter Observations'!$BB3:$BB300="unknown")+0))/'Summary of Observations'!H9, 0 )</f>
        <v>0</v>
      </c>
      <c r="H101" s="76"/>
      <c r="I101" s="162"/>
    </row>
    <row r="102" spans="2:9" ht="29.25" customHeight="1" x14ac:dyDescent="0.25">
      <c r="B102" s="16"/>
      <c r="C102" s="124"/>
      <c r="D102" s="124"/>
      <c r="E102" s="106" t="s">
        <v>104</v>
      </c>
      <c r="F102" s="106" t="s">
        <v>92</v>
      </c>
      <c r="G102" s="106" t="s">
        <v>8</v>
      </c>
      <c r="H102" s="148"/>
      <c r="I102" s="162"/>
    </row>
    <row r="103" spans="2:9" ht="18" customHeight="1" x14ac:dyDescent="0.25">
      <c r="B103" s="16"/>
      <c r="C103" s="64" t="s">
        <v>121</v>
      </c>
      <c r="D103" s="64"/>
      <c r="E103" s="76" cm="1">
        <f t="array" aca="1" ref="E103" ca="1">IFERROR((SUMPRODUCT(SUBTOTAL(3,OFFSET('Enter Observations'!$BD3,ROW('Enter Observations'!$BD3:$BD300)-ROW('Enter Observations'!$BD3),0)),('Enter Observations'!$BD3:$BD300="yes")+0))/(SUMPRODUCT(SUBTOTAL(3,OFFSET('Enter Observations'!$BB3,ROW('Enter Observations'!$BB3:$BB300)-ROW('Enter Observations'!$BB3),0)),('Enter Observations'!$BB3:$BB300="yes")+0)), 0 )</f>
        <v>0</v>
      </c>
      <c r="F103" s="76" cm="1">
        <f t="array" aca="1" ref="F103" ca="1">IFERROR((SUMPRODUCT(SUBTOTAL(3,OFFSET('Enter Observations'!$BC3,ROW('Enter Observations'!$BC3:$BC300)-ROW('Enter Observations'!$BC3),0)),('Enter Observations'!$BC3:$BC300="yes")+0))/(SUMPRODUCT(SUBTOTAL(3,OFFSET('Enter Observations'!$BB3,ROW('Enter Observations'!$BB3:$BB300)-ROW('Enter Observations'!$BB3),0)),('Enter Observations'!$BB3:$BB300="yes")+0)), 0 )</f>
        <v>0</v>
      </c>
      <c r="G103" s="76" cm="1">
        <f t="array" aca="1" ref="G103" ca="1">IFERROR(SUBTOTAL(3, 'Enter Observations'!$BE3:$BE300)/(SUMPRODUCT(SUBTOTAL(3,OFFSET('Enter Observations'!$BB3,ROW('Enter Observations'!$BB3:$BB300)-ROW('Enter Observations'!$BB3),0)),('Enter Observations'!$BB3:$BB300="yes")+0)), 0)</f>
        <v>0</v>
      </c>
      <c r="H103" s="76"/>
      <c r="I103" s="162"/>
    </row>
    <row r="104" spans="2:9" ht="16.5" customHeight="1" x14ac:dyDescent="0.25">
      <c r="B104" s="16"/>
      <c r="C104" s="123"/>
      <c r="D104" s="123"/>
      <c r="E104" s="77" t="s">
        <v>15</v>
      </c>
      <c r="F104" s="77" t="s">
        <v>16</v>
      </c>
      <c r="G104" s="77" t="s">
        <v>9</v>
      </c>
      <c r="H104" s="77"/>
      <c r="I104" s="162"/>
    </row>
    <row r="105" spans="2:9" ht="28.5" customHeight="1" x14ac:dyDescent="0.25">
      <c r="B105" s="16"/>
      <c r="C105" s="124" t="s">
        <v>95</v>
      </c>
      <c r="D105" s="124"/>
      <c r="E105" s="75" cm="1">
        <f t="array" aca="1" ref="E105" ca="1">IFERROR((SUMPRODUCT(SUBTOTAL(3,OFFSET('Enter Observations'!$BF3,ROW('Enter Observations'!$BF3:$BF300)-ROW('Enter Observations'!$BF3),0)),('Enter Observations'!$BF3:$BF300="yes")+0))/'Summary of Observations'!H9, 0 )</f>
        <v>0</v>
      </c>
      <c r="F105" s="75" cm="1">
        <f t="array" aca="1" ref="F105" ca="1">IFERROR((SUMPRODUCT(SUBTOTAL(3,OFFSET('Enter Observations'!$BF3,ROW('Enter Observations'!$BF3:$BF300)-ROW('Enter Observations'!$BF3),0)),('Enter Observations'!$BF3:$BF300="no")+0))/'Summary of Observations'!H9, 0 )</f>
        <v>0</v>
      </c>
      <c r="G105" s="75" cm="1">
        <f t="array" aca="1" ref="G105" ca="1">IFERROR((SUMPRODUCT(SUBTOTAL(3,OFFSET('Enter Observations'!$BF3,ROW('Enter Observations'!$BF3:$BF300)-ROW('Enter Observations'!$BF3),0)),('Enter Observations'!$BF3:$BF300="unknown")+0))/'Summary of Observations'!H9, 0 )</f>
        <v>0</v>
      </c>
      <c r="H105" s="75"/>
      <c r="I105" s="162"/>
    </row>
    <row r="106" spans="2:9" ht="12.75" customHeight="1" x14ac:dyDescent="0.25">
      <c r="B106" s="16"/>
      <c r="C106" s="113" t="s">
        <v>161</v>
      </c>
      <c r="D106" s="73"/>
      <c r="E106" s="151" cm="1">
        <f t="array" aca="1" ref="E106" ca="1">IFERROR((SUMPRODUCT(SUBTOTAL(3,OFFSET('Enter Observations'!$BG3,ROW('Enter Observations'!$BG3:$BG300)-ROW('Enter Observations'!$BG3),0)),('Enter Observations'!$BG3:$BG300="yes")+0))/(SUMPRODUCT(SUBTOTAL(3,OFFSET('Enter Observations'!$BF3,ROW('Enter Observations'!$BF3:$BF300)-ROW('Enter Observations'!$BF3),0)),('Enter Observations'!$BF3:$BF300="yes")+0)), 0 )</f>
        <v>0</v>
      </c>
      <c r="F106" s="151" cm="1">
        <f t="array" aca="1" ref="F106" ca="1">IFERROR((SUMPRODUCT(SUBTOTAL(3,OFFSET('Enter Observations'!$BG3,ROW('Enter Observations'!$BG3:$BG300)-ROW('Enter Observations'!$BG3),0)),('Enter Observations'!$BG3:$BG300="no")+0))/(SUMPRODUCT(SUBTOTAL(3,OFFSET('Enter Observations'!$BF3,ROW('Enter Observations'!$BF3:$BF300)-ROW('Enter Observations'!$BF3),0)),('Enter Observations'!$BF3:$BF300="yes")+0)), 0 )</f>
        <v>0</v>
      </c>
      <c r="G106" s="151" cm="1">
        <f t="array" aca="1" ref="G106" ca="1">IFERROR((SUMPRODUCT(SUBTOTAL(3,OFFSET('Enter Observations'!$BG3,ROW('Enter Observations'!$BG3:$BG300)-ROW('Enter Observations'!$BG3),0)),('Enter Observations'!$BG3:$BG300="unknown")+0))/(SUMPRODUCT(SUBTOTAL(3,OFFSET('Enter Observations'!$BF3,ROW('Enter Observations'!$BF3:$BF300)-ROW('Enter Observations'!$BF3),0)),('Enter Observations'!$BF3:$BF300="yes")+0)), 0 )</f>
        <v>0</v>
      </c>
      <c r="H106" s="76"/>
      <c r="I106" s="162"/>
    </row>
    <row r="107" spans="2:9" ht="12.75" customHeight="1" x14ac:dyDescent="0.25">
      <c r="B107" s="16"/>
      <c r="C107" s="149" t="s">
        <v>162</v>
      </c>
      <c r="D107" s="73"/>
      <c r="E107" s="76"/>
      <c r="F107" s="76"/>
      <c r="G107" s="76"/>
      <c r="H107" s="76"/>
      <c r="I107" s="162"/>
    </row>
    <row r="108" spans="2:9" ht="14.25" customHeight="1" x14ac:dyDescent="0.25">
      <c r="B108" s="16"/>
      <c r="C108" s="152" t="s">
        <v>166</v>
      </c>
      <c r="D108" s="124"/>
      <c r="E108" s="75"/>
      <c r="F108" s="75"/>
      <c r="G108" s="75"/>
      <c r="H108" s="75"/>
      <c r="I108" s="162"/>
    </row>
    <row r="109" spans="2:9" ht="13.5" customHeight="1" x14ac:dyDescent="0.25">
      <c r="B109" s="16"/>
      <c r="C109" s="124" t="s">
        <v>163</v>
      </c>
      <c r="D109" s="124"/>
      <c r="E109" s="75"/>
      <c r="F109" s="75"/>
      <c r="G109" s="75"/>
      <c r="H109" s="75"/>
      <c r="I109" s="162"/>
    </row>
    <row r="110" spans="2:9" ht="13.5" customHeight="1" x14ac:dyDescent="0.25">
      <c r="B110" s="16"/>
      <c r="C110" s="124" t="s">
        <v>164</v>
      </c>
      <c r="D110" s="124"/>
      <c r="E110" s="75"/>
      <c r="F110" s="75"/>
      <c r="G110" s="75"/>
      <c r="H110" s="75"/>
      <c r="I110" s="162"/>
    </row>
    <row r="111" spans="2:9" ht="30" customHeight="1" x14ac:dyDescent="0.25">
      <c r="B111" s="16"/>
      <c r="C111" s="120" t="s">
        <v>125</v>
      </c>
      <c r="D111" s="145"/>
      <c r="E111" s="84" cm="1">
        <f t="array" aca="1" ref="E111" ca="1">IFERROR((SUMPRODUCT(SUBTOTAL(3,OFFSET('Enter Observations'!$BH3,ROW('Enter Observations'!$BH3:$BH300)-ROW('Enter Observations'!$BH3),0)),('Enter Observations'!$BH3:$BH300="yes")+0))/(SUMPRODUCT(SUBTOTAL(3,OFFSET('Enter Observations'!$BG3,ROW('Enter Observations'!$BG3:$BG300)-ROW('Enter Observations'!$BG3),0)),('Enter Observations'!$BG3:$BG300="yes")+0)), 0 )</f>
        <v>0</v>
      </c>
      <c r="F111" s="84" cm="1">
        <f t="array" aca="1" ref="F111" ca="1">IFERROR((SUMPRODUCT(SUBTOTAL(3,OFFSET('Enter Observations'!$BH3,ROW('Enter Observations'!$BH3:$BH300)-ROW('Enter Observations'!$BH3),0)),('Enter Observations'!$BH3:$BH300="no")+0))/(SUMPRODUCT(SUBTOTAL(3,OFFSET('Enter Observations'!$BG3,ROW('Enter Observations'!$BG3:$BG300)-ROW('Enter Observations'!$BG3),0)),('Enter Observations'!$BG3:$BG300="yes")+0)), 0 )</f>
        <v>0</v>
      </c>
      <c r="G111" s="84" cm="1">
        <f t="array" aca="1" ref="G111" ca="1">IFERROR((SUMPRODUCT(SUBTOTAL(3,OFFSET('Enter Observations'!$BH3,ROW('Enter Observations'!$BH3:$BH300)-ROW('Enter Observations'!$BH3),0)),('Enter Observations'!$BH3:$BH300="unknown")+0))/(SUMPRODUCT(SUBTOTAL(3,OFFSET('Enter Observations'!$BG3,ROW('Enter Observations'!$BG3:$BG300)-ROW('Enter Observations'!$BG3),0)),('Enter Observations'!$BG3:$BG300="yes")+0)), 0 )</f>
        <v>0</v>
      </c>
      <c r="H111" s="84"/>
      <c r="I111" s="162"/>
    </row>
    <row r="112" spans="2:9" ht="30" customHeight="1" x14ac:dyDescent="0.25">
      <c r="B112" s="16"/>
      <c r="C112" s="147" t="s">
        <v>168</v>
      </c>
      <c r="D112" s="124"/>
      <c r="E112" s="75" cm="1">
        <f t="array" aca="1" ref="E112" ca="1">IFERROR((SUMPRODUCT(SUBTOTAL(3,OFFSET('Enter Observations'!$BI3,ROW('Enter Observations'!$BI3:$BI300)-ROW('Enter Observations'!$BI3),0)),('Enter Observations'!$BI3:$BI300="yes")+0))/(SUMPRODUCT(SUBTOTAL(3,OFFSET('Enter Observations'!$BG3,ROW('Enter Observations'!$BG3:$BG300)-ROW('Enter Observations'!$BG3),0)),('Enter Observations'!$BG3:$BG300="yes")+0)), 0 )</f>
        <v>0</v>
      </c>
      <c r="F112" s="75" cm="1">
        <f t="array" aca="1" ref="F112" ca="1">IFERROR((SUMPRODUCT(SUBTOTAL(3,OFFSET('Enter Observations'!$BI3,ROW('Enter Observations'!$BI3:$BI300)-ROW('Enter Observations'!$BI3),0)),('Enter Observations'!$BI3:$BI300="no")+0))/(SUMPRODUCT(SUBTOTAL(3,OFFSET('Enter Observations'!$BG3,ROW('Enter Observations'!$BG3:$BG300)-ROW('Enter Observations'!$BG3),0)),('Enter Observations'!$BG3:$BG300="yes")+0)), 0 )</f>
        <v>0</v>
      </c>
      <c r="G112" s="75" cm="1">
        <f t="array" aca="1" ref="G112" ca="1">IFERROR((SUMPRODUCT(SUBTOTAL(3,OFFSET('Enter Observations'!$BI3,ROW('Enter Observations'!$BI3:$BI300)-ROW('Enter Observations'!$BI3),0)),('Enter Observations'!$BI3:$BI300="unknown")+0))/(SUMPRODUCT(SUBTOTAL(3,OFFSET('Enter Observations'!$BG3,ROW('Enter Observations'!$BG3:$BG300)-ROW('Enter Observations'!$BG3),0)),('Enter Observations'!$BG3:$BG300="yes")+0)), 0 )</f>
        <v>0</v>
      </c>
      <c r="H112" s="75"/>
      <c r="I112" s="162"/>
    </row>
    <row r="113" spans="2:10" ht="13.5" customHeight="1" x14ac:dyDescent="0.25">
      <c r="B113" s="16"/>
      <c r="C113" s="113" t="s">
        <v>167</v>
      </c>
      <c r="D113" s="146"/>
      <c r="E113" s="151" cm="1">
        <f t="array" aca="1" ref="E113" ca="1">IFERROR((SUMPRODUCT(SUBTOTAL(3,OFFSET('Enter Observations'!$BJ3,ROW('Enter Observations'!$BJ3:$BJ300)-ROW('Enter Observations'!$BJ3),0)),('Enter Observations'!$BJ3:$BJ300="yes")+0))/(SUMPRODUCT(SUBTOTAL(3,OFFSET('Enter Observations'!$BG3,ROW('Enter Observations'!$BG3:$BG300)-ROW('Enter Observations'!$BG3),0)),('Enter Observations'!$BG3:$BG300="yes")+0)), 0 )</f>
        <v>0</v>
      </c>
      <c r="F113" s="151" cm="1">
        <f t="array" aca="1" ref="F113" ca="1">IFERROR((SUMPRODUCT(SUBTOTAL(3,OFFSET('Enter Observations'!$BJ3,ROW('Enter Observations'!$BJ3:$BJ300)-ROW('Enter Observations'!$BJ3),0)),('Enter Observations'!$BJ3:$BJ300="no")+0))/(SUMPRODUCT(SUBTOTAL(3,OFFSET('Enter Observations'!$BG3,ROW('Enter Observations'!$BG3:$BG300)-ROW('Enter Observations'!$BG3),0)),('Enter Observations'!$BG3:$BG300="yes")+0)), 0 )</f>
        <v>0</v>
      </c>
      <c r="G113" s="151" cm="1">
        <f t="array" aca="1" ref="G113" ca="1">IFERROR((SUMPRODUCT(SUBTOTAL(3,OFFSET('Enter Observations'!$BJ3,ROW('Enter Observations'!$BJ3:$BJ300)-ROW('Enter Observations'!$BJ3),0)),('Enter Observations'!$BJ3:$BJ300="unknown")+0))/(SUMPRODUCT(SUBTOTAL(3,OFFSET('Enter Observations'!$BG3,ROW('Enter Observations'!$BG3:$BG300)-ROW('Enter Observations'!$BG3),0)),('Enter Observations'!$BG3:$BG300="yes")+0)), 0 )</f>
        <v>0</v>
      </c>
      <c r="H113" s="76"/>
      <c r="I113" s="162"/>
    </row>
    <row r="114" spans="2:10" ht="13.5" customHeight="1" x14ac:dyDescent="0.25">
      <c r="B114" s="16"/>
      <c r="C114" s="153" t="s">
        <v>165</v>
      </c>
      <c r="D114" s="146"/>
      <c r="E114" s="76"/>
      <c r="F114" s="76"/>
      <c r="G114" s="76"/>
      <c r="H114" s="76"/>
      <c r="I114" s="162"/>
    </row>
    <row r="115" spans="2:10" ht="12" customHeight="1" x14ac:dyDescent="0.25">
      <c r="B115" s="16"/>
      <c r="C115" s="114" t="s">
        <v>169</v>
      </c>
      <c r="D115" s="124"/>
      <c r="E115" s="75"/>
      <c r="F115" s="75"/>
      <c r="G115" s="75"/>
      <c r="H115" s="75"/>
      <c r="I115" s="162"/>
    </row>
    <row r="116" spans="2:10" ht="12.75" customHeight="1" x14ac:dyDescent="0.25">
      <c r="B116" s="16"/>
      <c r="C116" s="114" t="s">
        <v>170</v>
      </c>
      <c r="D116" s="124"/>
      <c r="E116" s="75"/>
      <c r="F116" s="75"/>
      <c r="G116" s="75"/>
      <c r="H116" s="75"/>
      <c r="I116" s="162"/>
    </row>
    <row r="117" spans="2:10" ht="13.5" customHeight="1" x14ac:dyDescent="0.25">
      <c r="B117" s="16"/>
      <c r="C117" s="114" t="s">
        <v>171</v>
      </c>
      <c r="D117" s="124"/>
      <c r="E117" s="75"/>
      <c r="F117" s="75"/>
      <c r="G117" s="75"/>
      <c r="H117" s="75"/>
      <c r="I117" s="162"/>
    </row>
    <row r="118" spans="2:10" ht="13.5" customHeight="1" x14ac:dyDescent="0.25">
      <c r="B118" s="16"/>
      <c r="C118" s="115" t="s">
        <v>172</v>
      </c>
      <c r="D118" s="145"/>
      <c r="E118" s="154" cm="1">
        <f t="array" aca="1" ref="E118" ca="1">IFERROR((SUMPRODUCT(SUBTOTAL(3,OFFSET('Enter Observations'!$BK3,ROW('Enter Observations'!$BK3:$BK300)-ROW('Enter Observations'!$BK3),0)),('Enter Observations'!$BK3:$BK300="yes")+0))/(SUMPRODUCT(SUBTOTAL(3,OFFSET('Enter Observations'!$BJ3,ROW('Enter Observations'!$BJ3:$BJ300)-ROW('Enter Observations'!$BJ3),0)),('Enter Observations'!$BJ3:$BJ300="yes")+0)), 0 )</f>
        <v>0</v>
      </c>
      <c r="F118" s="154" cm="1">
        <f t="array" aca="1" ref="F118" ca="1">IFERROR((SUMPRODUCT(SUBTOTAL(3,OFFSET('Enter Observations'!$BK3,ROW('Enter Observations'!$BK3:$BK300)-ROW('Enter Observations'!$BK3),0)),('Enter Observations'!$BK3:$BK300="no")+0))/(SUMPRODUCT(SUBTOTAL(3,OFFSET('Enter Observations'!$BJ3,ROW('Enter Observations'!$BJ3:$BJ300)-ROW('Enter Observations'!$BJ3),0)),('Enter Observations'!$BJ3:$BJ300="yes")+0)), 0 )</f>
        <v>0</v>
      </c>
      <c r="G118" s="154" cm="1">
        <f t="array" aca="1" ref="G118" ca="1">IFERROR((SUMPRODUCT(SUBTOTAL(3,OFFSET('Enter Observations'!$BK3,ROW('Enter Observations'!$BK3:$BK300)-ROW('Enter Observations'!$BK3),0)),('Enter Observations'!$BK3:$BK300="unknown")+0))/(SUMPRODUCT(SUBTOTAL(3,OFFSET('Enter Observations'!$BJ3,ROW('Enter Observations'!$BJ3:$BJ300)-ROW('Enter Observations'!$BJ3),0)),('Enter Observations'!$BJ3:$BJ300="yes")+0)), 0 )</f>
        <v>0</v>
      </c>
      <c r="H118" s="84"/>
      <c r="I118" s="162"/>
    </row>
    <row r="119" spans="2:10" ht="12.75" customHeight="1" x14ac:dyDescent="0.25">
      <c r="B119" s="16"/>
      <c r="C119" s="115" t="s">
        <v>173</v>
      </c>
      <c r="D119" s="145"/>
      <c r="E119" s="84"/>
      <c r="F119" s="84"/>
      <c r="G119" s="84"/>
      <c r="H119" s="84"/>
      <c r="I119" s="162"/>
    </row>
    <row r="120" spans="2:10" ht="27" customHeight="1" x14ac:dyDescent="0.25">
      <c r="B120" s="16"/>
      <c r="C120" s="123" t="s">
        <v>14</v>
      </c>
      <c r="D120" s="123"/>
      <c r="E120" s="87" t="s">
        <v>15</v>
      </c>
      <c r="F120" s="87" t="s">
        <v>16</v>
      </c>
      <c r="G120" s="87" t="s">
        <v>9</v>
      </c>
      <c r="H120" s="109" t="s">
        <v>148</v>
      </c>
      <c r="I120" s="162"/>
    </row>
    <row r="121" spans="2:10" ht="29.25" customHeight="1" x14ac:dyDescent="0.25">
      <c r="B121" s="16"/>
      <c r="C121" s="146" t="s">
        <v>99</v>
      </c>
      <c r="D121" s="146"/>
      <c r="E121" s="76" cm="1">
        <f t="array" aca="1" ref="E121" ca="1">IFERROR((SUMPRODUCT(SUBTOTAL(3,OFFSET('Enter Observations'!$BL3,ROW('Enter Observations'!$BL3:$BL300)-ROW('Enter Observations'!$BL3),0)),('Enter Observations'!$BL3:$BL300="yes")+0))/'Summary of Observations'!H9, 0 )</f>
        <v>0</v>
      </c>
      <c r="F121" s="76" cm="1">
        <f t="array" aca="1" ref="F121" ca="1">IFERROR((SUMPRODUCT(SUBTOTAL(3,OFFSET('Enter Observations'!$BL3,ROW('Enter Observations'!$BL3:$BL300)-ROW('Enter Observations'!$BL3),0)),('Enter Observations'!$BL3:$BL300="No, please specify what was seen:")+0))/'Summary of Observations'!H9, 0 )</f>
        <v>0</v>
      </c>
      <c r="G121" s="76" cm="1">
        <f t="array" aca="1" ref="G121" ca="1">IFERROR((SUMPRODUCT(SUBTOTAL(3,OFFSET('Enter Observations'!$BL3,ROW('Enter Observations'!$BL3:$BL300)-ROW('Enter Observations'!$BL3),0)),('Enter Observations'!$BL3:$BL300="unknown")+0))/'Summary of Observations'!H9, 0 )</f>
        <v>0</v>
      </c>
      <c r="H121" s="76" cm="1">
        <f t="array" aca="1" ref="H121" ca="1">IFERROR((SUMPRODUCT(SUBTOTAL(3,OFFSET('Enter Observations'!$BL3,ROW('Enter Observations'!$BL3:$BL300)-ROW('Enter Observations'!$BL3),0)),('Enter Observations'!$BL3:$BL300="Gown and Gloves Not Used")+0))/'Summary of Observations'!H9, 0 )</f>
        <v>0</v>
      </c>
      <c r="I121" s="162"/>
    </row>
    <row r="122" spans="2:10" ht="28.5" customHeight="1" x14ac:dyDescent="0.25">
      <c r="B122" s="16"/>
      <c r="C122" s="124"/>
      <c r="D122" s="124"/>
      <c r="E122" s="106" t="s">
        <v>92</v>
      </c>
      <c r="F122" s="106" t="s">
        <v>104</v>
      </c>
      <c r="G122" s="106" t="s">
        <v>8</v>
      </c>
      <c r="H122" s="148"/>
      <c r="I122" s="162"/>
    </row>
    <row r="123" spans="2:10" ht="27" customHeight="1" x14ac:dyDescent="0.25">
      <c r="B123" s="16"/>
      <c r="C123" s="64" t="s">
        <v>122</v>
      </c>
      <c r="D123" s="64"/>
      <c r="E123" s="76" cm="1">
        <f t="array" aca="1" ref="E123" ca="1">IFERROR((SUMPRODUCT(SUBTOTAL(3,OFFSET('Enter Observations'!$BN3,ROW('Enter Observations'!$BN3:$BN300)-ROW('Enter Observations'!$BN3),0)),('Enter Observations'!$BN3:$BN300="inside the room")+0))/(SUMPRODUCT(SUBTOTAL(3,OFFSET('Enter Observations'!$BL3,ROW('Enter Observations'!$BL3:$BL300)-ROW('Enter Observations'!$BL3),0)),('Enter Observations'!$BL3:$BL300="yes")+0)), 0 )</f>
        <v>0</v>
      </c>
      <c r="F123" s="76" cm="1">
        <f t="array" aca="1" ref="F123" ca="1">IFERROR((SUMPRODUCT(SUBTOTAL(3,OFFSET('Enter Observations'!$BN3,ROW('Enter Observations'!$BN3:$BN300)-ROW('Enter Observations'!$BN3),0)),('Enter Observations'!$BN3:$BN300="outside the room")+0))/(SUMPRODUCT(SUBTOTAL(3,OFFSET('Enter Observations'!$BL3,ROW('Enter Observations'!$BL3:$BL300)-ROW('Enter Observations'!$BL3),0)),('Enter Observations'!$BL3:$BL300="yes")+0)), 0 )</f>
        <v>0</v>
      </c>
      <c r="G123" s="76" cm="1">
        <f t="array" aca="1" ref="G123" ca="1">IFERROR((SUMPRODUCT(SUBTOTAL(3,OFFSET('Enter Observations'!$BN3,ROW('Enter Observations'!$BN3:$BN300)-ROW('Enter Observations'!$BN3),0)),('Enter Observations'!$BN3:$BN300="Other, please specify:")+0))/(SUMPRODUCT(SUBTOTAL(3,OFFSET('Enter Observations'!$BL3,ROW('Enter Observations'!$BL3:$BL300)-ROW('Enter Observations'!$BL3),0)),('Enter Observations'!$BL3:$BL300="yes")+0)), 0 )</f>
        <v>0</v>
      </c>
      <c r="H123" s="76"/>
      <c r="I123" s="162"/>
    </row>
    <row r="124" spans="2:10" ht="19.5" customHeight="1" x14ac:dyDescent="0.25">
      <c r="B124" s="16"/>
      <c r="C124" s="90"/>
      <c r="D124" s="90"/>
      <c r="E124" s="87" t="s">
        <v>15</v>
      </c>
      <c r="F124" s="87" t="s">
        <v>16</v>
      </c>
      <c r="G124" s="87" t="s">
        <v>9</v>
      </c>
      <c r="H124" s="106"/>
      <c r="I124" s="162"/>
    </row>
    <row r="125" spans="2:10" ht="30" customHeight="1" x14ac:dyDescent="0.25">
      <c r="B125" s="16"/>
      <c r="C125" s="124" t="s">
        <v>105</v>
      </c>
      <c r="D125" s="124"/>
      <c r="E125" s="75" cm="1">
        <f t="array" aca="1" ref="E125" ca="1">IFERROR((SUMPRODUCT(SUBTOTAL(3,OFFSET('Enter Observations'!$BP3,ROW('Enter Observations'!$BP3:$BP300)-ROW('Enter Observations'!$BP3),0)),('Enter Observations'!$BP3:$BP300="yes")+0))/'Summary of Observations'!H9, 0 )</f>
        <v>0</v>
      </c>
      <c r="F125" s="75" cm="1">
        <f t="array" aca="1" ref="F125" ca="1">IFERROR((SUMPRODUCT(SUBTOTAL(3,OFFSET('Enter Observations'!$BP3,ROW('Enter Observations'!$BP3:$BP300)-ROW('Enter Observations'!$BP3),0)),('Enter Observations'!$BP3:$BP300="No, please specify what was seen:")+0))/'Summary of Observations'!H9, 0 )</f>
        <v>0</v>
      </c>
      <c r="G125" s="75" cm="1">
        <f t="array" aca="1" ref="G125" ca="1">IFERROR((SUMPRODUCT(SUBTOTAL(3,OFFSET('Enter Observations'!$BP3,ROW('Enter Observations'!$BP3:$BP300)-ROW('Enter Observations'!$BP3),0)),('Enter Observations'!$BP3:$BP300="unknown")+0))/'Summary of Observations'!H9, 0 )</f>
        <v>0</v>
      </c>
      <c r="H125" s="75"/>
      <c r="I125" s="162"/>
    </row>
    <row r="126" spans="2:10" ht="42.75" customHeight="1" x14ac:dyDescent="0.25">
      <c r="B126" s="16"/>
      <c r="C126" s="96"/>
      <c r="D126" s="96"/>
      <c r="E126" s="98" t="s">
        <v>15</v>
      </c>
      <c r="F126" s="98" t="s">
        <v>16</v>
      </c>
      <c r="G126" s="98" t="s">
        <v>9</v>
      </c>
      <c r="H126" s="106" t="s">
        <v>109</v>
      </c>
      <c r="I126" s="162"/>
    </row>
    <row r="127" spans="2:10" ht="29.25" customHeight="1" x14ac:dyDescent="0.25">
      <c r="B127" s="16"/>
      <c r="C127" s="124" t="s">
        <v>107</v>
      </c>
      <c r="D127" s="124"/>
      <c r="E127" s="75" cm="1">
        <f t="array" aca="1" ref="E127" ca="1">IFERROR((SUMPRODUCT(SUBTOTAL(3,OFFSET('Enter Observations'!$BR3,ROW('Enter Observations'!$BR3:$BR300)-ROW('Enter Observations'!$BR3),0)),('Enter Observations'!$BR3:$BR300="yes")+0))/'Summary of Observations'!H9, 0 )</f>
        <v>0</v>
      </c>
      <c r="F127" s="75" cm="1">
        <f t="array" aca="1" ref="F127" ca="1">IFERROR((SUMPRODUCT(SUBTOTAL(3,OFFSET('Enter Observations'!$BR3,ROW('Enter Observations'!$BR3:$BR300)-ROW('Enter Observations'!$BR3),0)),('Enter Observations'!$BR3:$BR300="no")+0))/'Summary of Observations'!H9, 0 )</f>
        <v>0</v>
      </c>
      <c r="G127" s="75" cm="1">
        <f t="array" aca="1" ref="G127" ca="1">IFERROR((SUMPRODUCT(SUBTOTAL(3,OFFSET('Enter Observations'!$BR3,ROW('Enter Observations'!$BR3:$BR300)-ROW('Enter Observations'!$BR3),0)),('Enter Observations'!$BR3:$BR300="unknown")+0))/'Summary of Observations'!H9, 0 )</f>
        <v>0</v>
      </c>
      <c r="H127" s="75" cm="1">
        <f t="array" aca="1" ref="H127" ca="1">IFERROR((SUMPRODUCT(SUBTOTAL(3,OFFSET('Enter Observations'!$BR3,ROW('Enter Observations'!$BR3:$BR300)-ROW('Enter Observations'!$BR3),0)),('Enter Observations'!$BR3:$BR300="No opportunities for improvement observed")+0))/'Summary of Observations'!H9, 0 )</f>
        <v>0</v>
      </c>
      <c r="I127" s="162"/>
    </row>
    <row r="128" spans="2:10" ht="15.75" thickBot="1" x14ac:dyDescent="0.3">
      <c r="B128" s="21"/>
      <c r="C128" s="11"/>
      <c r="D128" s="11"/>
      <c r="E128" s="11"/>
      <c r="F128" s="12"/>
      <c r="G128" s="12"/>
      <c r="H128" s="12"/>
      <c r="I128" s="22"/>
      <c r="J128" s="4"/>
    </row>
    <row r="129" ht="15.75" thickTop="1" x14ac:dyDescent="0.25"/>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8EBDE-E8BA-4555-895D-B4D422F78FA2}">
  <dimension ref="C2:M15"/>
  <sheetViews>
    <sheetView workbookViewId="0">
      <selection activeCell="H2" sqref="H2"/>
    </sheetView>
  </sheetViews>
  <sheetFormatPr defaultRowHeight="15" x14ac:dyDescent="0.25"/>
  <cols>
    <col min="3" max="3" width="47.7109375" customWidth="1"/>
    <col min="4" max="4" width="37.140625" customWidth="1"/>
    <col min="5" max="5" width="10.28515625" customWidth="1"/>
    <col min="6" max="6" width="17.7109375" bestFit="1" customWidth="1"/>
    <col min="7" max="7" width="26.42578125" customWidth="1"/>
    <col min="8" max="8" width="24.140625" customWidth="1"/>
    <col min="9" max="9" width="33.5703125" customWidth="1"/>
    <col min="11" max="11" width="16.7109375" customWidth="1"/>
  </cols>
  <sheetData>
    <row r="2" spans="3:13" ht="47.25" x14ac:dyDescent="0.25">
      <c r="C2" s="27" t="s">
        <v>38</v>
      </c>
      <c r="D2" s="28" t="s">
        <v>84</v>
      </c>
      <c r="E2" s="40" t="s">
        <v>40</v>
      </c>
      <c r="F2" s="40" t="s">
        <v>41</v>
      </c>
      <c r="G2" s="47" t="s">
        <v>42</v>
      </c>
      <c r="H2" s="47" t="s">
        <v>45</v>
      </c>
      <c r="I2" s="47" t="s">
        <v>42</v>
      </c>
      <c r="J2" s="99" t="s">
        <v>85</v>
      </c>
      <c r="K2" s="99" t="s">
        <v>100</v>
      </c>
      <c r="L2" s="99" t="s">
        <v>103</v>
      </c>
      <c r="M2" s="99" t="s">
        <v>108</v>
      </c>
    </row>
    <row r="3" spans="3:13" ht="15" customHeight="1" x14ac:dyDescent="0.25">
      <c r="C3" s="45"/>
      <c r="D3" s="45"/>
      <c r="E3" s="41"/>
      <c r="F3" s="41"/>
      <c r="G3" s="46"/>
      <c r="H3" s="46"/>
      <c r="I3" s="46"/>
    </row>
    <row r="4" spans="3:13" ht="75" x14ac:dyDescent="0.25">
      <c r="C4" s="23" t="s">
        <v>51</v>
      </c>
      <c r="D4" s="43" t="s">
        <v>19</v>
      </c>
      <c r="E4" s="44" t="s">
        <v>15</v>
      </c>
      <c r="F4" s="44" t="s">
        <v>15</v>
      </c>
      <c r="G4" s="44" t="s">
        <v>15</v>
      </c>
      <c r="H4" s="42" t="s">
        <v>9</v>
      </c>
      <c r="I4" s="44" t="s">
        <v>15</v>
      </c>
      <c r="J4" s="44" t="s">
        <v>152</v>
      </c>
      <c r="K4" s="44" t="s">
        <v>15</v>
      </c>
      <c r="L4" s="44" t="s">
        <v>92</v>
      </c>
      <c r="M4" s="44" t="s">
        <v>15</v>
      </c>
    </row>
    <row r="5" spans="3:13" ht="45" x14ac:dyDescent="0.25">
      <c r="C5" s="5" t="s">
        <v>3</v>
      </c>
      <c r="D5" s="23" t="s">
        <v>51</v>
      </c>
      <c r="E5" s="43" t="s">
        <v>16</v>
      </c>
      <c r="F5" s="43" t="s">
        <v>16</v>
      </c>
      <c r="G5" s="43" t="s">
        <v>16</v>
      </c>
      <c r="H5" s="41" t="s">
        <v>16</v>
      </c>
      <c r="I5" s="43" t="s">
        <v>16</v>
      </c>
      <c r="J5" s="44" t="s">
        <v>86</v>
      </c>
      <c r="K5" s="44" t="s">
        <v>101</v>
      </c>
      <c r="L5" s="44" t="s">
        <v>104</v>
      </c>
      <c r="M5" s="44" t="s">
        <v>16</v>
      </c>
    </row>
    <row r="6" spans="3:13" ht="60" x14ac:dyDescent="0.25">
      <c r="C6" s="23" t="s">
        <v>52</v>
      </c>
      <c r="D6" s="43" t="s">
        <v>70</v>
      </c>
      <c r="E6" s="44"/>
      <c r="F6" s="44" t="s">
        <v>9</v>
      </c>
      <c r="G6" s="44" t="s">
        <v>9</v>
      </c>
      <c r="H6" s="49"/>
      <c r="I6" s="44" t="s">
        <v>9</v>
      </c>
      <c r="J6" s="44" t="s">
        <v>112</v>
      </c>
      <c r="K6" s="44" t="s">
        <v>9</v>
      </c>
      <c r="L6" s="44" t="s">
        <v>47</v>
      </c>
      <c r="M6" s="44" t="s">
        <v>9</v>
      </c>
    </row>
    <row r="7" spans="3:13" ht="28.5" customHeight="1" x14ac:dyDescent="0.25">
      <c r="C7" s="81" t="s">
        <v>53</v>
      </c>
      <c r="D7" s="82" t="s">
        <v>71</v>
      </c>
      <c r="E7" s="50"/>
      <c r="F7" s="50"/>
      <c r="G7" s="43"/>
      <c r="H7" s="48"/>
      <c r="I7" s="43" t="s">
        <v>49</v>
      </c>
      <c r="K7" s="44" t="s">
        <v>149</v>
      </c>
      <c r="L7" s="44" t="s">
        <v>147</v>
      </c>
      <c r="M7" s="44" t="s">
        <v>109</v>
      </c>
    </row>
    <row r="8" spans="3:13" ht="30" x14ac:dyDescent="0.25">
      <c r="C8" s="23" t="s">
        <v>4</v>
      </c>
      <c r="D8" s="44" t="s">
        <v>72</v>
      </c>
      <c r="E8" s="49"/>
      <c r="F8" s="49" t="s">
        <v>135</v>
      </c>
      <c r="G8" s="49" t="s">
        <v>136</v>
      </c>
      <c r="H8" s="49" t="s">
        <v>139</v>
      </c>
      <c r="I8" s="44" t="s">
        <v>141</v>
      </c>
      <c r="J8" t="s">
        <v>145</v>
      </c>
      <c r="K8">
        <v>16</v>
      </c>
    </row>
    <row r="9" spans="3:13" x14ac:dyDescent="0.25">
      <c r="C9" s="23" t="s">
        <v>17</v>
      </c>
      <c r="D9" s="43" t="s">
        <v>73</v>
      </c>
      <c r="E9" s="48"/>
      <c r="F9" s="48"/>
      <c r="G9" s="48"/>
      <c r="H9" s="48"/>
    </row>
    <row r="10" spans="3:13" x14ac:dyDescent="0.25">
      <c r="C10" s="5" t="s">
        <v>30</v>
      </c>
      <c r="D10" s="43" t="s">
        <v>46</v>
      </c>
      <c r="E10" s="49"/>
      <c r="F10" s="48" t="s">
        <v>15</v>
      </c>
      <c r="G10" s="49" t="s">
        <v>15</v>
      </c>
      <c r="H10" s="49" t="s">
        <v>15</v>
      </c>
      <c r="I10" s="44" t="s">
        <v>15</v>
      </c>
      <c r="J10" s="49" t="s">
        <v>15</v>
      </c>
      <c r="K10" s="49" t="s">
        <v>15</v>
      </c>
    </row>
    <row r="11" spans="3:13" ht="30" x14ac:dyDescent="0.25">
      <c r="C11" s="23" t="s">
        <v>31</v>
      </c>
      <c r="D11" s="44" t="s">
        <v>18</v>
      </c>
      <c r="E11" s="48"/>
      <c r="F11" s="49" t="s">
        <v>16</v>
      </c>
      <c r="G11" s="48" t="s">
        <v>16</v>
      </c>
      <c r="H11" s="48" t="s">
        <v>16</v>
      </c>
      <c r="I11" s="44" t="s">
        <v>16</v>
      </c>
      <c r="J11" s="49" t="s">
        <v>16</v>
      </c>
      <c r="K11" s="49" t="s">
        <v>16</v>
      </c>
    </row>
    <row r="12" spans="3:13" ht="15" customHeight="1" x14ac:dyDescent="0.25">
      <c r="C12" s="5" t="s">
        <v>5</v>
      </c>
      <c r="D12" s="43" t="s">
        <v>6</v>
      </c>
      <c r="E12" s="49"/>
      <c r="F12" s="48" t="s">
        <v>9</v>
      </c>
      <c r="G12" s="49" t="s">
        <v>138</v>
      </c>
      <c r="H12" s="49" t="s">
        <v>140</v>
      </c>
      <c r="I12" s="44" t="s">
        <v>9</v>
      </c>
      <c r="J12" s="49" t="s">
        <v>9</v>
      </c>
      <c r="K12" s="49" t="s">
        <v>9</v>
      </c>
    </row>
    <row r="13" spans="3:13" ht="90" x14ac:dyDescent="0.25">
      <c r="C13" s="23" t="s">
        <v>6</v>
      </c>
      <c r="D13" s="44" t="s">
        <v>74</v>
      </c>
      <c r="E13" s="48"/>
      <c r="F13" s="49" t="s">
        <v>134</v>
      </c>
      <c r="G13" s="48"/>
      <c r="H13" s="48"/>
      <c r="I13" s="44" t="s">
        <v>142</v>
      </c>
      <c r="J13" s="49" t="s">
        <v>143</v>
      </c>
      <c r="K13" s="49" t="s">
        <v>146</v>
      </c>
    </row>
    <row r="14" spans="3:13" x14ac:dyDescent="0.25">
      <c r="C14" s="5" t="s">
        <v>8</v>
      </c>
      <c r="E14" s="49"/>
      <c r="F14" s="49"/>
      <c r="G14" s="49"/>
      <c r="H14" s="49"/>
    </row>
    <row r="15" spans="3:13" x14ac:dyDescent="0.25">
      <c r="E15" s="1"/>
      <c r="F15" s="1"/>
      <c r="G15" s="1"/>
      <c r="H15" s="1"/>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FBD56E7-87E9-43E9-A041-1F48964DD5BD}">
  <ds:schemaRefs>
    <ds:schemaRef ds:uri="http://schemas.microsoft.com/sharepoint/v3/contenttype/forms"/>
  </ds:schemaRefs>
</ds:datastoreItem>
</file>

<file path=customXml/itemProps2.xml><?xml version="1.0" encoding="utf-8"?>
<ds:datastoreItem xmlns:ds="http://schemas.openxmlformats.org/officeDocument/2006/customXml" ds:itemID="{3B8D1026-4DBE-4F36-BB5F-9E3F8FB2C7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62E0D274-A96B-4052-AEC6-70CEB40DDAF4}">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Instructions</vt:lpstr>
      <vt:lpstr>Enter Observations</vt:lpstr>
      <vt:lpstr>Summary of Observations</vt:lpstr>
      <vt:lpstr>Response Options (do not edit)</vt:lpstr>
      <vt:lpstr>BJ3BJ300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White, Katelyn (CDC/DDID/NCEZID/DHQP)</dc:creator>
  <cp:lastModifiedBy>Simon, Laura H. (CDC/DDID/NCEZID/DHQP) (CTR)</cp:lastModifiedBy>
  <dcterms:created xsi:type="dcterms:W3CDTF">2022-09-02T12:46:11Z</dcterms:created>
  <dcterms:modified xsi:type="dcterms:W3CDTF">2023-01-13T13:42:16Z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2022-09-02T12:53:40Z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00fd80bb-9f21-44ce-80b5-62a15a41b958</vt:lpwstr>
  </property>
  <property fmtid="{D5CDD505-2E9C-101B-9397-08002B2CF9AE}" pid="8" name="MSIP_Label_7b94a7b8-f06c-4dfe-bdcc-9b548fd58c31_ContentBits">
    <vt:lpwstr>0</vt:lpwstr>
  </property>
</Properties>
</file>